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2.xml" ContentType="application/vnd.openxmlformats-officedocument.drawingml.chart+xml"/>
  <Override PartName="/xl/pivotTables/pivotTable3.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charts/chart3.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EA24EA9043EDEA302736D720101AE59D879A3B47" xr6:coauthVersionLast="47" xr6:coauthVersionMax="47" xr10:uidLastSave="{21D5E479-1680-4F2F-B675-D1FC59143833}"/>
  <bookViews>
    <workbookView xWindow="-120" yWindow="-120" windowWidth="29040" windowHeight="17520" tabRatio="862" xr2:uid="{00000000-000D-0000-FFFF-FFFF00000000}"/>
  </bookViews>
  <sheets>
    <sheet name="Sales" sheetId="438" r:id="rId1"/>
    <sheet name="Profit" sheetId="439" r:id="rId2"/>
    <sheet name="Profit Percentage" sheetId="440" r:id="rId3"/>
    <sheet name="Report" sheetId="305" r:id="rId4"/>
    <sheet name="Sheet2" sheetId="451" state="veryHidden" r:id="rId5"/>
    <sheet name="Sheet3" sheetId="452" state="veryHidden" r:id="rId6"/>
    <sheet name="Sheet4" sheetId="453" state="veryHidden" r:id="rId7"/>
  </sheets>
  <definedNames>
    <definedName name="Slicer_Country_Region">#N/A</definedName>
    <definedName name="Slicer_Global_Dimension_1_Code">#N/A</definedName>
  </definedNames>
  <calcPr calcId="191029"/>
  <pivotCaches>
    <pivotCache cacheId="0" r:id="rId8"/>
  </pivotCaches>
  <extLs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305" l="1"/>
  <c r="P10" i="305"/>
  <c r="Q12" i="305"/>
  <c r="R12" i="305"/>
  <c r="S12" i="305"/>
  <c r="T12" i="305"/>
  <c r="H33" i="305"/>
  <c r="G33" i="305"/>
  <c r="N33" i="305"/>
  <c r="E8" i="305"/>
  <c r="D6" i="440" s="1"/>
  <c r="D5" i="438" l="1"/>
  <c r="D5" i="439"/>
</calcChain>
</file>

<file path=xl/sharedStrings.xml><?xml version="1.0" encoding="utf-8"?>
<sst xmlns="http://schemas.openxmlformats.org/spreadsheetml/2006/main" count="608" uniqueCount="176">
  <si>
    <t>Value</t>
  </si>
  <si>
    <t>Option</t>
  </si>
  <si>
    <t>No.</t>
  </si>
  <si>
    <t>Customer</t>
  </si>
  <si>
    <t>Country/Region</t>
  </si>
  <si>
    <t xml:space="preserve">Customer </t>
  </si>
  <si>
    <t>Customer No.</t>
  </si>
  <si>
    <t>Name</t>
  </si>
  <si>
    <t>Profit (LCY)</t>
  </si>
  <si>
    <t>Sales (LCY)</t>
  </si>
  <si>
    <t>Salesperson</t>
  </si>
  <si>
    <t>Global Dimension 1 Code</t>
  </si>
  <si>
    <t>Global Dimension 2 Code</t>
  </si>
  <si>
    <t>City</t>
  </si>
  <si>
    <t>State/County/Province</t>
  </si>
  <si>
    <t>County</t>
  </si>
  <si>
    <t>&gt;0</t>
  </si>
  <si>
    <t>Grand Total</t>
  </si>
  <si>
    <t>Title+Fit</t>
  </si>
  <si>
    <t>Tables and Fields</t>
  </si>
  <si>
    <t>Filters</t>
  </si>
  <si>
    <t>Hide</t>
  </si>
  <si>
    <t>Date Filter</t>
  </si>
  <si>
    <t>Links:</t>
  </si>
  <si>
    <t>Headers:</t>
  </si>
  <si>
    <t>Fields:</t>
  </si>
  <si>
    <t xml:space="preserve"> Profit Percentage</t>
  </si>
  <si>
    <t>Sales</t>
  </si>
  <si>
    <t>Profit</t>
  </si>
  <si>
    <t>Date Range</t>
  </si>
  <si>
    <t>Sales Team Performance (based on customer card)</t>
  </si>
  <si>
    <t>Annette Hill</t>
  </si>
  <si>
    <t>Linda Martin</t>
  </si>
  <si>
    <t>Bart Duncan</t>
  </si>
  <si>
    <t>Roberto Hernandez</t>
  </si>
  <si>
    <t>Auto+Hide</t>
  </si>
  <si>
    <t>=NL("Link","Salesperson/Purchaser",,"Code","=Salesperson Code")</t>
  </si>
  <si>
    <t>=NL("Link","Country/Region",,"Code","=Country/Region Code")</t>
  </si>
  <si>
    <t>=NL("FlowField","Customer","Sales (LCY)")</t>
  </si>
  <si>
    <t>=NL("FlowField","Customer","Profit (LCY)")</t>
  </si>
  <si>
    <t>=NL("LinkField","Salesperson/Purchaser","Name")</t>
  </si>
  <si>
    <t>=NL("LinkField","Country/Region","Name")</t>
  </si>
  <si>
    <t>=NL("Table","Customer",$F$12:$O$12,"Headers=",$F$11:$O$11,"TableName=","Customer","Filters=",$D$7:$E$8,"InclusiveLink=",$F$10,"InclusiveLink=Customer",$G$10,"IncludeDuplicates=","True")</t>
  </si>
  <si>
    <t>AutoTable</t>
  </si>
  <si>
    <t>Value+Fit</t>
  </si>
  <si>
    <t>AutoTable+Fit</t>
  </si>
  <si>
    <t>Total</t>
  </si>
  <si>
    <t/>
  </si>
  <si>
    <t>SPORTS</t>
  </si>
  <si>
    <t>LARGE</t>
  </si>
  <si>
    <t>CORPORATE</t>
  </si>
  <si>
    <t>MEDIUM</t>
  </si>
  <si>
    <t>USA</t>
  </si>
  <si>
    <t>CA</t>
  </si>
  <si>
    <t>SMALL</t>
  </si>
  <si>
    <t>Atlanta</t>
  </si>
  <si>
    <t>GA</t>
  </si>
  <si>
    <t>Germany</t>
  </si>
  <si>
    <t>Frankfurt/Main</t>
  </si>
  <si>
    <t>Miami</t>
  </si>
  <si>
    <t>FL</t>
  </si>
  <si>
    <t>EVENTS</t>
  </si>
  <si>
    <t>Chicago</t>
  </si>
  <si>
    <t>IL</t>
  </si>
  <si>
    <t>Voltive Systems</t>
  </si>
  <si>
    <t>C100099</t>
  </si>
  <si>
    <t>Soron Kamstrol AG</t>
  </si>
  <si>
    <t>C100146</t>
  </si>
  <si>
    <t>=SUBTOTAL(109,[Sales (LCY)])</t>
  </si>
  <si>
    <t>=SUBTOTAL(109,[Profit (LCY)])</t>
  </si>
  <si>
    <t>=SUBTOTAL(103,[Global Dimension 2 Code])</t>
  </si>
  <si>
    <t>Enter a date range using the date format used in your NAV instance</t>
  </si>
  <si>
    <t>Tooltip</t>
  </si>
  <si>
    <t>="01/01/2017..1/07/2017"</t>
  </si>
  <si>
    <t>Blanemark Hifi Shop</t>
  </si>
  <si>
    <t>C100008</t>
  </si>
  <si>
    <t>Peter Saddow</t>
  </si>
  <si>
    <t>Great Britain</t>
  </si>
  <si>
    <t>London</t>
  </si>
  <si>
    <t>Derringers Resturants</t>
  </si>
  <si>
    <t>C100025</t>
  </si>
  <si>
    <t>Englunds Kontorsmöbler AB</t>
  </si>
  <si>
    <t>C100031</t>
  </si>
  <si>
    <t>Sweden</t>
  </si>
  <si>
    <t>Norrköbing</t>
  </si>
  <si>
    <t>EXPORTLES d.o.o.</t>
  </si>
  <si>
    <t>C100032</t>
  </si>
  <si>
    <t>Slovenia</t>
  </si>
  <si>
    <t>Ljubljana</t>
  </si>
  <si>
    <t>Tempsons Tropies</t>
  </si>
  <si>
    <t>C100037</t>
  </si>
  <si>
    <t>Newark</t>
  </si>
  <si>
    <t>NJ</t>
  </si>
  <si>
    <t>Libros S.A.</t>
  </si>
  <si>
    <t>C100051</t>
  </si>
  <si>
    <t>Spain</t>
  </si>
  <si>
    <t>Barcelona</t>
  </si>
  <si>
    <t>Livre Importants</t>
  </si>
  <si>
    <t>C100052</t>
  </si>
  <si>
    <t>France</t>
  </si>
  <si>
    <t>ESBLY</t>
  </si>
  <si>
    <t>Michael Feit - Möbelhaus</t>
  </si>
  <si>
    <t>C100062</t>
  </si>
  <si>
    <t>Austria</t>
  </si>
  <si>
    <t>Wr. Neudorf</t>
  </si>
  <si>
    <t>Office Solutions</t>
  </si>
  <si>
    <t>C100066</t>
  </si>
  <si>
    <t>Wichita Falls</t>
  </si>
  <si>
    <t>TX</t>
  </si>
  <si>
    <t>Selangorian Ltd.</t>
  </si>
  <si>
    <t>C100075</t>
  </si>
  <si>
    <t>Stanfords</t>
  </si>
  <si>
    <t>C100083</t>
  </si>
  <si>
    <t>Fort Wayne</t>
  </si>
  <si>
    <t>IN</t>
  </si>
  <si>
    <t>Top Action Sports</t>
  </si>
  <si>
    <t>C100086</t>
  </si>
  <si>
    <t>Randotax Outfitters</t>
  </si>
  <si>
    <t>C100095</t>
  </si>
  <si>
    <t>Cambden</t>
  </si>
  <si>
    <t>ID</t>
  </si>
  <si>
    <t>Gamma Ray's</t>
  </si>
  <si>
    <t>C100139</t>
  </si>
  <si>
    <t>John Roberts</t>
  </si>
  <si>
    <t>San Francisco</t>
  </si>
  <si>
    <t>Saxford &amp; Daughters</t>
  </si>
  <si>
    <t>C100519</t>
  </si>
  <si>
    <t>Portland</t>
  </si>
  <si>
    <t>OR</t>
  </si>
  <si>
    <t>Jgems</t>
  </si>
  <si>
    <t>C100520</t>
  </si>
  <si>
    <t>Bill's Trophies</t>
  </si>
  <si>
    <t>C100524</t>
  </si>
  <si>
    <t>Boston</t>
  </si>
  <si>
    <t>MA</t>
  </si>
  <si>
    <t>15308.98</t>
  </si>
  <si>
    <t>7293.79</t>
  </si>
  <si>
    <t>18245.66</t>
  </si>
  <si>
    <t>8358.48</t>
  </si>
  <si>
    <t>19742.54</t>
  </si>
  <si>
    <t>9073.66</t>
  </si>
  <si>
    <t>13718.42</t>
  </si>
  <si>
    <t>5509.11</t>
  </si>
  <si>
    <t>15173.49</t>
  </si>
  <si>
    <t>6954.92</t>
  </si>
  <si>
    <t>6339.32</t>
  </si>
  <si>
    <t>3123.06</t>
  </si>
  <si>
    <t>10465.9</t>
  </si>
  <si>
    <t>5304.32</t>
  </si>
  <si>
    <t>13718.52</t>
  </si>
  <si>
    <t>6474.28</t>
  </si>
  <si>
    <t>7869.18</t>
  </si>
  <si>
    <t>4049.73</t>
  </si>
  <si>
    <t>31487.78</t>
  </si>
  <si>
    <t>12791.78</t>
  </si>
  <si>
    <t>13377.85</t>
  </si>
  <si>
    <t>4882.31</t>
  </si>
  <si>
    <t>12383.36</t>
  </si>
  <si>
    <t>5884.51</t>
  </si>
  <si>
    <t>12102.2</t>
  </si>
  <si>
    <t>5565.32</t>
  </si>
  <si>
    <t>15500.11</t>
  </si>
  <si>
    <t>7677.08</t>
  </si>
  <si>
    <t>9969.78</t>
  </si>
  <si>
    <t>4512.79</t>
  </si>
  <si>
    <t>6274.05</t>
  </si>
  <si>
    <t>2984.36</t>
  </si>
  <si>
    <t>1136.32</t>
  </si>
  <si>
    <t>390.6</t>
  </si>
  <si>
    <t>1136.21</t>
  </si>
  <si>
    <t>252.89</t>
  </si>
  <si>
    <t>3409.04</t>
  </si>
  <si>
    <t>1333.75</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</si>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</sst>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_);_(* \(#,##0\);_(* &quot;-&quot;_);_(@_)"/>
    <numFmt numFmtId="165" formatCode="_(* #,##0.00_);_(* \(#,##0.00\);_(* &quot;-&quot;??_);_(@_)"/>
  </numFmts>
  <fonts count="10" x14ac:knownFonts="1">
    <font>
      <sz val="11"/>
      <color theme="1"/>
      <name val="Calibri"/>
      <family val="2"/>
      <scheme val="minor"/>
    </font>
    <font>
      <sz val="11"/>
      <color rgb="FF000000"/>
      <name val="Calibri"/>
      <family val="2"/>
      <scheme val="minor"/>
    </font>
    <font>
      <sz val="11"/>
      <color rgb="FF595959"/>
      <name val="Calibri"/>
      <family val="2"/>
      <scheme val="minor"/>
    </font>
    <font>
      <b/>
      <sz val="11"/>
      <color rgb="FF000000"/>
      <name val="Calibri"/>
      <family val="2"/>
      <scheme val="minor"/>
    </font>
    <font>
      <b/>
      <sz val="18"/>
      <color theme="3"/>
      <name val="Cambria"/>
      <family val="2"/>
      <scheme val="major"/>
    </font>
    <font>
      <sz val="10"/>
      <name val="Arial"/>
      <family val="2"/>
    </font>
    <font>
      <u/>
      <sz val="10"/>
      <color indexed="12"/>
      <name val="Arial"/>
      <family val="2"/>
    </font>
    <font>
      <u/>
      <sz val="8"/>
      <color indexed="12"/>
      <name val="Arial"/>
      <family val="2"/>
    </font>
    <font>
      <b/>
      <u/>
      <sz val="18"/>
      <color theme="3"/>
      <name val="Cambria"/>
      <family val="2"/>
      <scheme val="major"/>
    </font>
    <font>
      <sz val="11"/>
      <color indexed="8"/>
      <name val="Calibri"/>
      <family val="2"/>
    </font>
  </fonts>
  <fills count="2">
    <fill>
      <patternFill patternType="none"/>
    </fill>
    <fill>
      <patternFill patternType="gray125"/>
    </fill>
  </fills>
  <borders count="5">
    <border>
      <left/>
      <right/>
      <top/>
      <bottom/>
      <diagonal/>
    </border>
    <border>
      <left style="thin">
        <color rgb="FFA9A9A9"/>
      </left>
      <right style="thin">
        <color rgb="FFA9A9A9"/>
      </right>
      <top style="thin">
        <color rgb="FFA9A9A9"/>
      </top>
      <bottom/>
      <diagonal/>
    </border>
    <border>
      <left style="thin">
        <color rgb="FFA9A9A9"/>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10">
    <xf numFmtId="0" fontId="0" fillId="0" borderId="0"/>
    <xf numFmtId="0" fontId="4" fillId="0" borderId="0" applyNumberFormat="0" applyFill="0" applyBorder="0" applyAlignment="0" applyProtection="0"/>
    <xf numFmtId="0" fontId="5" fillId="0" borderId="0"/>
    <xf numFmtId="165" fontId="5"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5" fillId="0" borderId="0"/>
    <xf numFmtId="0" fontId="5" fillId="0" borderId="0"/>
    <xf numFmtId="0" fontId="9" fillId="0" borderId="0"/>
    <xf numFmtId="0" fontId="6" fillId="0" borderId="0" applyNumberFormat="0" applyFill="0" applyBorder="0" applyAlignment="0" applyProtection="0">
      <alignment vertical="top"/>
      <protection locked="0"/>
    </xf>
  </cellStyleXfs>
  <cellXfs count="20">
    <xf numFmtId="0" fontId="0" fillId="0" borderId="0" xfId="0"/>
    <xf numFmtId="0" fontId="0" fillId="0" borderId="0" xfId="0" applyAlignment="1">
      <alignment horizontal="left"/>
    </xf>
    <xf numFmtId="0" fontId="1" fillId="0" borderId="0" xfId="0" applyFont="1"/>
    <xf numFmtId="0" fontId="2" fillId="0" borderId="1" xfId="0" applyFont="1" applyBorder="1"/>
    <xf numFmtId="0" fontId="3" fillId="0" borderId="2" xfId="0" applyFont="1" applyBorder="1"/>
    <xf numFmtId="0" fontId="3" fillId="0" borderId="1" xfId="0" applyFont="1" applyBorder="1"/>
    <xf numFmtId="0" fontId="3" fillId="0" borderId="3" xfId="0" applyFont="1" applyBorder="1"/>
    <xf numFmtId="0" fontId="3" fillId="0" borderId="4" xfId="0" applyFont="1" applyBorder="1"/>
    <xf numFmtId="0" fontId="2" fillId="0" borderId="2" xfId="0" applyFont="1" applyBorder="1" applyAlignment="1">
      <alignment horizontal="left" indent="2"/>
    </xf>
    <xf numFmtId="0" fontId="3" fillId="0" borderId="0" xfId="0" applyFont="1"/>
    <xf numFmtId="3" fontId="0" fillId="0" borderId="0" xfId="0" applyNumberFormat="1"/>
    <xf numFmtId="9" fontId="0" fillId="0" borderId="0" xfId="0" applyNumberFormat="1"/>
    <xf numFmtId="164" fontId="0" fillId="0" borderId="0" xfId="0" applyNumberFormat="1"/>
    <xf numFmtId="0" fontId="0" fillId="0" borderId="0" xfId="0" applyAlignment="1">
      <alignment horizontal="right"/>
    </xf>
    <xf numFmtId="0" fontId="8" fillId="0" borderId="0" xfId="1" applyFont="1"/>
    <xf numFmtId="0" fontId="8" fillId="0" borderId="0" xfId="1" applyFont="1" applyAlignment="1">
      <alignment horizontal="left"/>
    </xf>
    <xf numFmtId="0" fontId="0" fillId="0" borderId="0" xfId="0" quotePrefix="1"/>
    <xf numFmtId="0" fontId="2" fillId="0" borderId="0" xfId="0" applyFont="1"/>
    <xf numFmtId="49" fontId="0" fillId="0" borderId="0" xfId="0" applyNumberFormat="1"/>
    <xf numFmtId="0" fontId="9" fillId="0" borderId="0" xfId="8"/>
  </cellXfs>
  <cellStyles count="10">
    <cellStyle name="Comma 2" xfId="3" xr:uid="{00000000-0005-0000-0000-000000000000}"/>
    <cellStyle name="Hyperlink 2" xfId="4" xr:uid="{00000000-0005-0000-0000-000002000000}"/>
    <cellStyle name="Hyperlink 3" xfId="9" xr:uid="{00000000-0005-0000-0000-000003000000}"/>
    <cellStyle name="Normal" xfId="0" builtinId="0"/>
    <cellStyle name="Normal 2" xfId="5" xr:uid="{00000000-0005-0000-0000-000005000000}"/>
    <cellStyle name="Normal 2 2" xfId="6" xr:uid="{00000000-0005-0000-0000-000006000000}"/>
    <cellStyle name="Normal 2 3" xfId="7" xr:uid="{00000000-0005-0000-0000-000007000000}"/>
    <cellStyle name="Normal 2 4" xfId="2" xr:uid="{00000000-0005-0000-0000-000008000000}"/>
    <cellStyle name="Normal 3" xfId="8" xr:uid="{00000000-0005-0000-0000-000009000000}"/>
    <cellStyle name="Title" xfId="1" builtinId="15"/>
  </cellStyles>
  <dxfs count="30">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30" formatCode="@"/>
    </dxf>
    <dxf>
      <numFmt numFmtId="30" formatCode="@"/>
    </dxf>
    <dxf>
      <alignment horizontal="right" readingOrder="0"/>
    </dxf>
    <dxf>
      <numFmt numFmtId="164" formatCode="_(* #,##0_);_(* \(#,##0\);_(* &quot;-&quot;_);_(@_)"/>
    </dxf>
    <dxf>
      <alignment horizontal="right" readingOrder="0"/>
    </dxf>
    <dxf>
      <alignment horizontal="right" readingOrder="0"/>
    </dxf>
    <dxf>
      <fill>
        <patternFill>
          <bgColor rgb="FFFFFF00"/>
        </patternFill>
      </fill>
    </dxf>
    <dxf>
      <fill>
        <patternFill patternType="none">
          <bgColor auto="1"/>
        </patternFill>
      </fill>
    </dxf>
    <dxf>
      <fill>
        <patternFill patternType="solid">
          <fgColor theme="4" tint="0.79998168889431442"/>
          <bgColor theme="4" tint="0.79998168889431442"/>
        </patternFill>
      </fill>
      <border>
        <left style="thin">
          <color auto="1"/>
        </left>
        <right style="thin">
          <color auto="1"/>
        </right>
        <top style="thin">
          <color auto="1"/>
        </top>
        <bottom style="thin">
          <color auto="1"/>
        </bottom>
      </border>
    </dxf>
    <dxf>
      <font>
        <color theme="0"/>
      </font>
      <fill>
        <patternFill patternType="solid">
          <fgColor theme="4" tint="0.79995117038483843"/>
          <bgColor theme="4"/>
        </patternFill>
      </fill>
      <border>
        <left style="thin">
          <color auto="1"/>
        </left>
        <right style="thin">
          <color auto="1"/>
        </right>
        <top style="thin">
          <color auto="1"/>
        </top>
        <bottom style="thin">
          <color auto="1"/>
        </bottom>
      </border>
    </dxf>
    <dxf>
      <font>
        <b val="0"/>
        <i val="0"/>
        <color theme="1"/>
      </font>
    </dxf>
    <dxf>
      <font>
        <b val="0"/>
        <i val="0"/>
        <color theme="1"/>
      </font>
      <fill>
        <patternFill patternType="solid">
          <fgColor rgb="FFEAF0F6"/>
          <bgColor rgb="FFF4F7FA"/>
        </patternFill>
      </fill>
    </dxf>
    <dxf>
      <font>
        <b/>
        <color theme="1"/>
      </font>
      <fill>
        <patternFill>
          <bgColor theme="4" tint="0.79998168889431442"/>
        </patternFill>
      </fill>
      <border>
        <top/>
      </border>
    </dxf>
    <dxf>
      <font>
        <b/>
        <color theme="1"/>
      </font>
      <fill>
        <patternFill patternType="solid">
          <fgColor theme="4" tint="0.59999389629810485"/>
          <bgColor theme="4" tint="0.59999389629810485"/>
        </patternFill>
      </fill>
    </dxf>
    <dxf>
      <border>
        <top style="thin">
          <color auto="1"/>
        </top>
      </border>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font>
        <b/>
        <i val="0"/>
      </font>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rgb="FFF4F7FA"/>
        </patternFill>
      </fill>
      <border>
        <left style="thin">
          <color auto="1"/>
        </left>
        <right style="thin">
          <color auto="1"/>
        </right>
      </border>
    </dxf>
    <dxf>
      <font>
        <b/>
        <i val="0"/>
        <color theme="0"/>
      </font>
      <fill>
        <patternFill>
          <bgColor theme="4"/>
        </patternFill>
      </fill>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Medium9 2 2">
    <tableStyle name="PivotStyleMedium9 2 2" table="0" count="14" xr9:uid="{00000000-0011-0000-FFFF-FFFF00000000}">
      <tableStyleElement type="wholeTable" dxfId="29"/>
      <tableStyleElement type="headerRow" dxfId="28"/>
      <tableStyleElement type="totalRow" dxfId="27"/>
      <tableStyleElement type="firstColumn" dxfId="26"/>
      <tableStyleElement type="firstRowStripe" dxfId="25"/>
      <tableStyleElement type="firstColumnStripe" dxfId="24"/>
      <tableStyleElement type="firstSubtotalColumn" dxfId="23"/>
      <tableStyleElement type="secondSubtotalColumn" dxfId="22"/>
      <tableStyleElement type="firstSubtotalRow" dxfId="21"/>
      <tableStyleElement type="secondSubtotalRow" dxfId="20"/>
      <tableStyleElement type="firstRowSubheading" dxfId="19"/>
      <tableStyleElement type="secondRowSubheading" dxfId="18"/>
      <tableStyleElement type="pageFieldLabels" dxfId="17"/>
      <tableStyleElement type="pageFieldValues" dxfId="16"/>
    </tableStyle>
    <tableStyle name="PivotTable Style 1" table="0" count="2" xr9:uid="{00000000-0011-0000-FFFF-FFFF01000000}">
      <tableStyleElement type="wholeTable" dxfId="15"/>
      <tableStyleElement type="firstRowSubheading" dxfId="14"/>
    </tableStyle>
  </tableStyles>
  <colors>
    <mruColors>
      <color rgb="FFF4F7FA"/>
      <color rgb="FFEAF0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[NAV004 - Jet Basics - Overview of Salesperson Performance.xlsx]Sales!PivotTable3</c:name>
    <c:fmtId val="6"/>
  </c:pivotSource>
  <c:chart>
    <c:title>
      <c:tx>
        <c:rich>
          <a:bodyPr/>
          <a:lstStyle/>
          <a:p>
            <a:pPr>
              <a:defRPr/>
            </a:pPr>
            <a:r>
              <a:rPr lang="en-US"/>
              <a:t>Sales</a:t>
            </a:r>
          </a:p>
        </c:rich>
      </c:tx>
      <c:layout>
        <c:manualLayout>
          <c:xMode val="edge"/>
          <c:yMode val="edge"/>
          <c:x val="1.7246408430684201E-2"/>
          <c:y val="3.8986366743831023E-3"/>
        </c:manualLayout>
      </c:layout>
      <c:overlay val="0"/>
    </c:title>
    <c:autoTitleDeleted val="0"/>
    <c:pivotFmts>
      <c:pivotFmt>
        <c:idx val="0"/>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pieChart>
        <c:varyColors val="1"/>
        <c:ser>
          <c:idx val="0"/>
          <c:order val="0"/>
          <c:tx>
            <c:strRef>
              <c:f>Sales!$J$14</c:f>
              <c:strCache>
                <c:ptCount val="1"/>
                <c:pt idx="0">
                  <c:v>Total</c:v>
                </c:pt>
              </c:strCache>
            </c:strRef>
          </c:tx>
          <c:dLbls>
            <c:spPr/>
            <c:txPr>
              <a:bodyPr/>
              <a:lstStyle/>
              <a:p>
                <a:pPr>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cat>
            <c:strRef>
              <c:f>Sales!$I$15:$I$21</c:f>
              <c:strCache>
                <c:ptCount val="6"/>
                <c:pt idx="0">
                  <c:v>Annette Hill</c:v>
                </c:pt>
                <c:pt idx="1">
                  <c:v>Bart Duncan</c:v>
                </c:pt>
                <c:pt idx="2">
                  <c:v>John Roberts</c:v>
                </c:pt>
                <c:pt idx="3">
                  <c:v>Linda Martin</c:v>
                </c:pt>
                <c:pt idx="4">
                  <c:v>Peter Saddow</c:v>
                </c:pt>
                <c:pt idx="5">
                  <c:v>Roberto Hernandez</c:v>
                </c:pt>
              </c:strCache>
            </c:strRef>
          </c:cat>
          <c:val>
            <c:numRef>
              <c:f>Sales!$J$15:$J$21</c:f>
              <c:numCache>
                <c:formatCode>#,##0</c:formatCode>
                <c:ptCount val="6"/>
                <c:pt idx="0">
                  <c:v>30347.86</c:v>
                </c:pt>
                <c:pt idx="1">
                  <c:v>12383.36</c:v>
                </c:pt>
                <c:pt idx="2">
                  <c:v>9969.7799999999988</c:v>
                </c:pt>
                <c:pt idx="3">
                  <c:v>83408.41</c:v>
                </c:pt>
                <c:pt idx="4">
                  <c:v>45517.420000000006</c:v>
                </c:pt>
                <c:pt idx="5">
                  <c:v>45731.88</c:v>
                </c:pt>
              </c:numCache>
            </c:numRef>
          </c:val>
          <c:extLst>
            <c:ext xmlns:c16="http://schemas.microsoft.com/office/drawing/2014/chart" uri="{C3380CC4-5D6E-409C-BE32-E72D297353CC}">
              <c16:uniqueId val="{00000000-6904-4437-B5EF-273C02648DE9}"/>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95000"/>
      </a:schemeClr>
    </a:solidFill>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[NAV004 - Jet Basics - Overview of Salesperson Performance.xlsx]Profit!PivotTable4</c:name>
    <c:fmtId val="5"/>
  </c:pivotSource>
  <c:chart>
    <c:title>
      <c:tx>
        <c:rich>
          <a:bodyPr/>
          <a:lstStyle/>
          <a:p>
            <a:pPr>
              <a:defRPr/>
            </a:pPr>
            <a:r>
              <a:rPr lang="en-US"/>
              <a:t>Profit</a:t>
            </a:r>
          </a:p>
        </c:rich>
      </c:tx>
      <c:layout>
        <c:manualLayout>
          <c:xMode val="edge"/>
          <c:yMode val="edge"/>
          <c:x val="2.9629629629629524E-3"/>
          <c:y val="0"/>
        </c:manualLayout>
      </c:layout>
      <c:overlay val="0"/>
    </c:title>
    <c:autoTitleDeleted val="0"/>
    <c:pivotFmts>
      <c:pivotFmt>
        <c:idx val="0"/>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marker>
          <c:symbol val="none"/>
        </c:marker>
        <c:dLbl>
          <c:idx val="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pieChart>
        <c:varyColors val="1"/>
        <c:ser>
          <c:idx val="0"/>
          <c:order val="0"/>
          <c:tx>
            <c:strRef>
              <c:f>Profit!$J$14</c:f>
              <c:strCache>
                <c:ptCount val="1"/>
                <c:pt idx="0">
                  <c:v>Total</c:v>
                </c:pt>
              </c:strCache>
            </c:strRef>
          </c:tx>
          <c:dLbls>
            <c:spPr/>
            <c:txPr>
              <a:bodyPr/>
              <a:lstStyle/>
              <a:p>
                <a:pPr>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cat>
            <c:strRef>
              <c:f>Profit!$I$15:$I$21</c:f>
              <c:strCache>
                <c:ptCount val="6"/>
                <c:pt idx="0">
                  <c:v>Annette Hill</c:v>
                </c:pt>
                <c:pt idx="1">
                  <c:v>Bart Duncan</c:v>
                </c:pt>
                <c:pt idx="2">
                  <c:v>John Roberts</c:v>
                </c:pt>
                <c:pt idx="3">
                  <c:v>Linda Martin</c:v>
                </c:pt>
                <c:pt idx="4">
                  <c:v>Peter Saddow</c:v>
                </c:pt>
                <c:pt idx="5">
                  <c:v>Roberto Hernandez</c:v>
                </c:pt>
              </c:strCache>
            </c:strRef>
          </c:cat>
          <c:val>
            <c:numRef>
              <c:f>Profit!$J$15:$J$21</c:f>
              <c:numCache>
                <c:formatCode>_(* #,##0_);_(* \(#,##0\);_(* "-"_);_(@_)</c:formatCode>
                <c:ptCount val="6"/>
                <c:pt idx="0">
                  <c:v>13923.8</c:v>
                </c:pt>
                <c:pt idx="1">
                  <c:v>5884.51</c:v>
                </c:pt>
                <c:pt idx="2">
                  <c:v>4512.79</c:v>
                </c:pt>
                <c:pt idx="3">
                  <c:v>36355.82</c:v>
                </c:pt>
                <c:pt idx="4">
                  <c:v>21671.77</c:v>
                </c:pt>
                <c:pt idx="5">
                  <c:v>20068.05</c:v>
                </c:pt>
              </c:numCache>
            </c:numRef>
          </c:val>
          <c:extLst>
            <c:ext xmlns:c16="http://schemas.microsoft.com/office/drawing/2014/chart" uri="{C3380CC4-5D6E-409C-BE32-E72D297353CC}">
              <c16:uniqueId val="{00000000-4710-48AF-BEA8-31F671D76966}"/>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95000"/>
      </a:schemeClr>
    </a:solidFill>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[NAV004 - Jet Basics - Overview of Salesperson Performance.xlsx]Profit Percentage!PivotTable5</c:name>
    <c:fmtId val="5"/>
  </c:pivotSource>
  <c:chart>
    <c:title>
      <c:tx>
        <c:rich>
          <a:bodyPr/>
          <a:lstStyle/>
          <a:p>
            <a:pPr>
              <a:defRPr/>
            </a:pPr>
            <a:r>
              <a:rPr lang="en-US"/>
              <a:t>Profit</a:t>
            </a:r>
            <a:r>
              <a:rPr lang="en-US" baseline="0"/>
              <a:t> Percentage</a:t>
            </a:r>
            <a:endParaRPr lang="en-US"/>
          </a:p>
        </c:rich>
      </c:tx>
      <c:layout>
        <c:manualLayout>
          <c:xMode val="edge"/>
          <c:yMode val="edge"/>
          <c:x val="2.9629629629629524E-3"/>
          <c:y val="0"/>
        </c:manualLayout>
      </c:layout>
      <c:overlay val="0"/>
    </c:title>
    <c:autoTitleDeleted val="0"/>
    <c:pivotFmts>
      <c:pivotFmt>
        <c:idx val="0"/>
        <c:marker>
          <c:symbol val="none"/>
        </c:marker>
      </c:pivotFmt>
      <c:pivotFmt>
        <c:idx val="1"/>
        <c:marker>
          <c:symbol val="none"/>
        </c:marker>
      </c:pivotFmt>
      <c:pivotFmt>
        <c:idx val="2"/>
        <c:marker>
          <c:symbol val="none"/>
        </c:marker>
        <c:dLbl>
          <c:idx val="0"/>
          <c:delete val="1"/>
          <c:extLst>
            <c:ext xmlns:c15="http://schemas.microsoft.com/office/drawing/2012/chart" uri="{CE6537A1-D6FC-4f65-9D91-7224C49458BB}"/>
          </c:extLst>
        </c:dLbl>
      </c:pivotFmt>
    </c:pivotFmts>
    <c:plotArea>
      <c:layout/>
      <c:barChart>
        <c:barDir val="col"/>
        <c:grouping val="clustered"/>
        <c:varyColors val="0"/>
        <c:ser>
          <c:idx val="0"/>
          <c:order val="0"/>
          <c:tx>
            <c:strRef>
              <c:f>'Profit Percentage'!$I$15</c:f>
              <c:strCache>
                <c:ptCount val="1"/>
                <c:pt idx="0">
                  <c:v>Total</c:v>
                </c:pt>
              </c:strCache>
            </c:strRef>
          </c:tx>
          <c:invertIfNegative val="0"/>
          <c:cat>
            <c:strRef>
              <c:f>'Profit Percentage'!$H$16:$H$22</c:f>
              <c:strCache>
                <c:ptCount val="6"/>
                <c:pt idx="0">
                  <c:v>Annette Hill</c:v>
                </c:pt>
                <c:pt idx="1">
                  <c:v>Bart Duncan</c:v>
                </c:pt>
                <c:pt idx="2">
                  <c:v>John Roberts</c:v>
                </c:pt>
                <c:pt idx="3">
                  <c:v>Linda Martin</c:v>
                </c:pt>
                <c:pt idx="4">
                  <c:v>Peter Saddow</c:v>
                </c:pt>
                <c:pt idx="5">
                  <c:v>Roberto Hernandez</c:v>
                </c:pt>
              </c:strCache>
            </c:strRef>
          </c:cat>
          <c:val>
            <c:numRef>
              <c:f>'Profit Percentage'!$I$16:$I$22</c:f>
              <c:numCache>
                <c:formatCode>0%</c:formatCode>
                <c:ptCount val="6"/>
                <c:pt idx="0">
                  <c:v>0.45880665061720988</c:v>
                </c:pt>
                <c:pt idx="1">
                  <c:v>0.47519493901493615</c:v>
                </c:pt>
                <c:pt idx="2">
                  <c:v>0.45264689892856219</c:v>
                </c:pt>
                <c:pt idx="3">
                  <c:v>0.43587714955841983</c:v>
                </c:pt>
                <c:pt idx="4">
                  <c:v>0.47612035128528807</c:v>
                </c:pt>
                <c:pt idx="5">
                  <c:v>0.4388197030168014</c:v>
                </c:pt>
              </c:numCache>
            </c:numRef>
          </c:val>
          <c:extLst>
            <c:ext xmlns:c16="http://schemas.microsoft.com/office/drawing/2014/chart" uri="{C3380CC4-5D6E-409C-BE32-E72D297353CC}">
              <c16:uniqueId val="{00000000-FCD0-45C6-8662-110D89C9B9CD}"/>
            </c:ext>
          </c:extLst>
        </c:ser>
        <c:dLbls>
          <c:showLegendKey val="0"/>
          <c:showVal val="0"/>
          <c:showCatName val="0"/>
          <c:showSerName val="0"/>
          <c:showPercent val="0"/>
          <c:showBubbleSize val="0"/>
        </c:dLbls>
        <c:gapWidth val="150"/>
        <c:axId val="604279272"/>
        <c:axId val="604279664"/>
      </c:barChart>
      <c:catAx>
        <c:axId val="604279272"/>
        <c:scaling>
          <c:orientation val="minMax"/>
        </c:scaling>
        <c:delete val="0"/>
        <c:axPos val="b"/>
        <c:numFmt formatCode="General" sourceLinked="0"/>
        <c:majorTickMark val="out"/>
        <c:minorTickMark val="none"/>
        <c:tickLblPos val="nextTo"/>
        <c:crossAx val="604279664"/>
        <c:crosses val="autoZero"/>
        <c:auto val="1"/>
        <c:lblAlgn val="ctr"/>
        <c:lblOffset val="100"/>
        <c:noMultiLvlLbl val="0"/>
      </c:catAx>
      <c:valAx>
        <c:axId val="604279664"/>
        <c:scaling>
          <c:orientation val="minMax"/>
          <c:min val="0"/>
        </c:scaling>
        <c:delete val="0"/>
        <c:axPos val="l"/>
        <c:majorGridlines/>
        <c:numFmt formatCode="0%" sourceLinked="1"/>
        <c:majorTickMark val="out"/>
        <c:minorTickMark val="none"/>
        <c:tickLblPos val="nextTo"/>
        <c:crossAx val="604279272"/>
        <c:crosses val="autoZero"/>
        <c:crossBetween val="between"/>
      </c:valAx>
      <c:spPr>
        <a:solidFill>
          <a:schemeClr val="bg1">
            <a:lumMod val="95000"/>
          </a:schemeClr>
        </a:solidFill>
      </c:spPr>
    </c:plotArea>
    <c:plotVisOnly val="1"/>
    <c:dispBlanksAs val="gap"/>
    <c:showDLblsOverMax val="0"/>
  </c:chart>
  <c:spPr>
    <a:solidFill>
      <a:schemeClr val="bg1">
        <a:lumMod val="95000"/>
      </a:schemeClr>
    </a:solidFill>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0</xdr:colOff>
      <xdr:row>12</xdr:row>
      <xdr:rowOff>152400</xdr:rowOff>
    </xdr:from>
    <xdr:to>
      <xdr:col>7</xdr:col>
      <xdr:colOff>409575</xdr:colOff>
      <xdr:row>29</xdr:row>
      <xdr:rowOff>171449</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5</xdr:row>
      <xdr:rowOff>180975</xdr:rowOff>
    </xdr:from>
    <xdr:to>
      <xdr:col>7</xdr:col>
      <xdr:colOff>371475</xdr:colOff>
      <xdr:row>12</xdr:row>
      <xdr:rowOff>36195</xdr:rowOff>
    </xdr:to>
    <mc:AlternateContent xmlns:mc="http://schemas.openxmlformats.org/markup-compatibility/2006" xmlns:a14="http://schemas.microsoft.com/office/drawing/2010/main">
      <mc:Choice Requires="a14">
        <xdr:graphicFrame macro="">
          <xdr:nvGraphicFramePr>
            <xdr:cNvPr id="3" name="Country/Region 1">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ountry/Region 1"/>
            </a:graphicData>
          </a:graphic>
        </xdr:graphicFrame>
      </mc:Choice>
      <mc:Fallback xmlns="">
        <xdr:sp macro="" textlink="">
          <xdr:nvSpPr>
            <xdr:cNvPr id="0" name=""/>
            <xdr:cNvSpPr>
              <a:spLocks noTextEdit="1"/>
            </xdr:cNvSpPr>
          </xdr:nvSpPr>
          <xdr:spPr>
            <a:xfrm>
              <a:off x="1219200" y="1228725"/>
              <a:ext cx="37338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13334</xdr:colOff>
      <xdr:row>5</xdr:row>
      <xdr:rowOff>180975</xdr:rowOff>
    </xdr:from>
    <xdr:to>
      <xdr:col>10</xdr:col>
      <xdr:colOff>9524</xdr:colOff>
      <xdr:row>12</xdr:row>
      <xdr:rowOff>36195</xdr:rowOff>
    </xdr:to>
    <mc:AlternateContent xmlns:mc="http://schemas.openxmlformats.org/markup-compatibility/2006" xmlns:a14="http://schemas.microsoft.com/office/drawing/2010/main">
      <mc:Choice Requires="a14">
        <xdr:graphicFrame macro="">
          <xdr:nvGraphicFramePr>
            <xdr:cNvPr id="4" name="Global Dimension 1 Code 1">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Global Dimension 1 Code 1"/>
            </a:graphicData>
          </a:graphic>
        </xdr:graphicFrame>
      </mc:Choice>
      <mc:Fallback xmlns="">
        <xdr:sp macro="" textlink="">
          <xdr:nvSpPr>
            <xdr:cNvPr id="0" name=""/>
            <xdr:cNvSpPr>
              <a:spLocks noTextEdit="1"/>
            </xdr:cNvSpPr>
          </xdr:nvSpPr>
          <xdr:spPr>
            <a:xfrm>
              <a:off x="5204459" y="1228725"/>
              <a:ext cx="206311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xdr:colOff>
      <xdr:row>12</xdr:row>
      <xdr:rowOff>180975</xdr:rowOff>
    </xdr:from>
    <xdr:to>
      <xdr:col>7</xdr:col>
      <xdr:colOff>438150</xdr:colOff>
      <xdr:row>29</xdr:row>
      <xdr:rowOff>180975</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57149</xdr:colOff>
      <xdr:row>5</xdr:row>
      <xdr:rowOff>180975</xdr:rowOff>
    </xdr:from>
    <xdr:to>
      <xdr:col>7</xdr:col>
      <xdr:colOff>438149</xdr:colOff>
      <xdr:row>12</xdr:row>
      <xdr:rowOff>36195</xdr:rowOff>
    </xdr:to>
    <mc:AlternateContent xmlns:mc="http://schemas.openxmlformats.org/markup-compatibility/2006" xmlns:a14="http://schemas.microsoft.com/office/drawing/2010/main">
      <mc:Choice Requires="a14">
        <xdr:graphicFrame macro="">
          <xdr:nvGraphicFramePr>
            <xdr:cNvPr id="3" name="Country/Region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microsoft.com/office/drawing/2010/slicer">
              <sle:slicer xmlns:sle="http://schemas.microsoft.com/office/drawing/2010/slicer" name="Country/Region 2"/>
            </a:graphicData>
          </a:graphic>
        </xdr:graphicFrame>
      </mc:Choice>
      <mc:Fallback xmlns="">
        <xdr:sp macro="" textlink="">
          <xdr:nvSpPr>
            <xdr:cNvPr id="0" name=""/>
            <xdr:cNvSpPr>
              <a:spLocks noTextEdit="1"/>
            </xdr:cNvSpPr>
          </xdr:nvSpPr>
          <xdr:spPr>
            <a:xfrm>
              <a:off x="1276349" y="1228725"/>
              <a:ext cx="359092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600075</xdr:colOff>
      <xdr:row>5</xdr:row>
      <xdr:rowOff>180975</xdr:rowOff>
    </xdr:from>
    <xdr:to>
      <xdr:col>10</xdr:col>
      <xdr:colOff>1</xdr:colOff>
      <xdr:row>12</xdr:row>
      <xdr:rowOff>36195</xdr:rowOff>
    </xdr:to>
    <mc:AlternateContent xmlns:mc="http://schemas.openxmlformats.org/markup-compatibility/2006" xmlns:a14="http://schemas.microsoft.com/office/drawing/2010/main">
      <mc:Choice Requires="a14">
        <xdr:graphicFrame macro="">
          <xdr:nvGraphicFramePr>
            <xdr:cNvPr id="4" name="Global Dimension 1 Code 2">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microsoft.com/office/drawing/2010/slicer">
              <sle:slicer xmlns:sle="http://schemas.microsoft.com/office/drawing/2010/slicer" name="Global Dimension 1 Code 2"/>
            </a:graphicData>
          </a:graphic>
        </xdr:graphicFrame>
      </mc:Choice>
      <mc:Fallback xmlns="">
        <xdr:sp macro="" textlink="">
          <xdr:nvSpPr>
            <xdr:cNvPr id="0" name=""/>
            <xdr:cNvSpPr>
              <a:spLocks noTextEdit="1"/>
            </xdr:cNvSpPr>
          </xdr:nvSpPr>
          <xdr:spPr>
            <a:xfrm>
              <a:off x="5029200" y="1228725"/>
              <a:ext cx="1838326"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571500</xdr:colOff>
      <xdr:row>14</xdr:row>
      <xdr:rowOff>85725</xdr:rowOff>
    </xdr:from>
    <xdr:to>
      <xdr:col>6</xdr:col>
      <xdr:colOff>952500</xdr:colOff>
      <xdr:row>31</xdr:row>
      <xdr:rowOff>85725</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571500</xdr:colOff>
      <xdr:row>7</xdr:row>
      <xdr:rowOff>9525</xdr:rowOff>
    </xdr:from>
    <xdr:to>
      <xdr:col>6</xdr:col>
      <xdr:colOff>952500</xdr:colOff>
      <xdr:row>13</xdr:row>
      <xdr:rowOff>55245</xdr:rowOff>
    </xdr:to>
    <mc:AlternateContent xmlns:mc="http://schemas.openxmlformats.org/markup-compatibility/2006" xmlns:a14="http://schemas.microsoft.com/office/drawing/2010/main">
      <mc:Choice Requires="a14">
        <xdr:graphicFrame macro="">
          <xdr:nvGraphicFramePr>
            <xdr:cNvPr id="5" name="Country/Region">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Country/Region"/>
            </a:graphicData>
          </a:graphic>
        </xdr:graphicFrame>
      </mc:Choice>
      <mc:Fallback xmlns="">
        <xdr:sp macro="" textlink="">
          <xdr:nvSpPr>
            <xdr:cNvPr id="0" name=""/>
            <xdr:cNvSpPr>
              <a:spLocks noTextEdit="1"/>
            </xdr:cNvSpPr>
          </xdr:nvSpPr>
          <xdr:spPr>
            <a:xfrm>
              <a:off x="1181100" y="1438275"/>
              <a:ext cx="36195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1223009</xdr:colOff>
      <xdr:row>7</xdr:row>
      <xdr:rowOff>9525</xdr:rowOff>
    </xdr:from>
    <xdr:to>
      <xdr:col>8</xdr:col>
      <xdr:colOff>1114424</xdr:colOff>
      <xdr:row>13</xdr:row>
      <xdr:rowOff>55245</xdr:rowOff>
    </xdr:to>
    <mc:AlternateContent xmlns:mc="http://schemas.openxmlformats.org/markup-compatibility/2006" xmlns:a14="http://schemas.microsoft.com/office/drawing/2010/main">
      <mc:Choice Requires="a14">
        <xdr:graphicFrame macro="">
          <xdr:nvGraphicFramePr>
            <xdr:cNvPr id="6" name="Global Dimension 1 Code">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microsoft.com/office/drawing/2010/slicer">
              <sle:slicer xmlns:sle="http://schemas.microsoft.com/office/drawing/2010/slicer" name="Global Dimension 1 Code"/>
            </a:graphicData>
          </a:graphic>
        </xdr:graphicFrame>
      </mc:Choice>
      <mc:Fallback xmlns="">
        <xdr:sp macro="" textlink="">
          <xdr:nvSpPr>
            <xdr:cNvPr id="0" name=""/>
            <xdr:cNvSpPr>
              <a:spLocks noTextEdit="1"/>
            </xdr:cNvSpPr>
          </xdr:nvSpPr>
          <xdr:spPr>
            <a:xfrm>
              <a:off x="5071109" y="1438275"/>
              <a:ext cx="234886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71.611655092594" missingItemsLimit="0" createdVersion="4" refreshedVersion="6" minRefreshableVersion="3" recordCount="19" xr:uid="{00000000-000A-0000-FFFF-FFFF84000000}">
  <cacheSource type="worksheet">
    <worksheetSource name="Customer"/>
  </cacheSource>
  <cacheFields count="11">
    <cacheField name="Customer " numFmtId="49">
      <sharedItems/>
    </cacheField>
    <cacheField name="Customer No." numFmtId="49">
      <sharedItems/>
    </cacheField>
    <cacheField name="Sales (LCY)" numFmtId="0">
      <sharedItems containsSemiMixedTypes="0" containsString="0" containsNumber="1" minValue="1136.21" maxValue="31487.78"/>
    </cacheField>
    <cacheField name="Profit (LCY)" numFmtId="0">
      <sharedItems containsSemiMixedTypes="0" containsString="0" containsNumber="1" minValue="252.89" maxValue="12791.779999999999"/>
    </cacheField>
    <cacheField name="Salesperson" numFmtId="49">
      <sharedItems count="6">
        <s v="Peter Saddow"/>
        <s v="Annette Hill"/>
        <s v="Roberto Hernandez"/>
        <s v="Linda Martin"/>
        <s v="Bart Duncan"/>
        <s v="John Roberts"/>
      </sharedItems>
    </cacheField>
    <cacheField name="Country/Region" numFmtId="49">
      <sharedItems count="8">
        <s v="Great Britain"/>
        <s v="USA"/>
        <s v="Sweden"/>
        <s v="Slovenia"/>
        <s v="Spain"/>
        <s v="France"/>
        <s v="Austria"/>
        <s v="Germany"/>
      </sharedItems>
    </cacheField>
    <cacheField name="City" numFmtId="49">
      <sharedItems/>
    </cacheField>
    <cacheField name="State/County/Province" numFmtId="49">
      <sharedItems/>
    </cacheField>
    <cacheField name="Global Dimension 1 Code" numFmtId="49">
      <sharedItems count="4">
        <s v="SPORTS"/>
        <s v="CORPORATE"/>
        <s v="EVENTS"/>
        <s v=""/>
      </sharedItems>
    </cacheField>
    <cacheField name="Global Dimension 2 Code" numFmtId="49">
      <sharedItems/>
    </cacheField>
    <cacheField name="Profit Percentage" numFmtId="0" formula="IF('Sales (LCY)'=0,0,'Profit (LCY)'/'Sales (LCY)')"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9">
  <r>
    <s v="Blanemark Hifi Shop"/>
    <s v="C100008"/>
    <n v="15308.98"/>
    <n v="7293.79"/>
    <x v="0"/>
    <x v="0"/>
    <s v="London"/>
    <s v=""/>
    <x v="0"/>
    <s v="LARGE"/>
  </r>
  <r>
    <s v="Derringers Resturants"/>
    <s v="C100025"/>
    <n v="18245.66"/>
    <n v="8358.48"/>
    <x v="1"/>
    <x v="1"/>
    <s v="Atlanta"/>
    <s v="GA"/>
    <x v="0"/>
    <s v="LARGE"/>
  </r>
  <r>
    <s v="Englunds Kontorsmöbler AB"/>
    <s v="C100031"/>
    <n v="19742.54"/>
    <n v="9073.66"/>
    <x v="0"/>
    <x v="2"/>
    <s v="Norrköbing"/>
    <s v=""/>
    <x v="1"/>
    <s v="LARGE"/>
  </r>
  <r>
    <s v="EXPORTLES d.o.o."/>
    <s v="C100032"/>
    <n v="13718.42"/>
    <n v="5509.11"/>
    <x v="2"/>
    <x v="3"/>
    <s v="Ljubljana"/>
    <s v=""/>
    <x v="1"/>
    <s v="MEDIUM"/>
  </r>
  <r>
    <s v="Tempsons Tropies"/>
    <s v="C100037"/>
    <n v="15173.49"/>
    <n v="6954.92"/>
    <x v="3"/>
    <x v="1"/>
    <s v="Newark"/>
    <s v="NJ"/>
    <x v="1"/>
    <s v="LARGE"/>
  </r>
  <r>
    <s v="Libros S.A."/>
    <s v="C100051"/>
    <n v="6339.32"/>
    <n v="3123.06"/>
    <x v="2"/>
    <x v="4"/>
    <s v="Barcelona"/>
    <s v=""/>
    <x v="1"/>
    <s v="SMALL"/>
  </r>
  <r>
    <s v="Livre Importants"/>
    <s v="C100052"/>
    <n v="10465.9"/>
    <n v="5304.32"/>
    <x v="0"/>
    <x v="5"/>
    <s v="ESBLY"/>
    <s v=""/>
    <x v="0"/>
    <s v="SMALL"/>
  </r>
  <r>
    <s v="Michael Feit - Möbelhaus"/>
    <s v="C100062"/>
    <n v="13718.52"/>
    <n v="6474.28"/>
    <x v="2"/>
    <x v="6"/>
    <s v="Wr. Neudorf"/>
    <s v=""/>
    <x v="1"/>
    <s v="MEDIUM"/>
  </r>
  <r>
    <s v="Office Solutions"/>
    <s v="C100066"/>
    <n v="7869.18"/>
    <n v="4049.73"/>
    <x v="3"/>
    <x v="1"/>
    <s v="Wichita Falls"/>
    <s v="TX"/>
    <x v="1"/>
    <s v="SMALL"/>
  </r>
  <r>
    <s v="Selangorian Ltd."/>
    <s v="C100075"/>
    <n v="31487.78"/>
    <n v="12791.779999999999"/>
    <x v="3"/>
    <x v="1"/>
    <s v="Chicago"/>
    <s v="IL"/>
    <x v="1"/>
    <s v="LARGE"/>
  </r>
  <r>
    <s v="Stanfords"/>
    <s v="C100083"/>
    <n v="13377.85"/>
    <n v="4882.3100000000004"/>
    <x v="3"/>
    <x v="1"/>
    <s v="Fort Wayne"/>
    <s v="IN"/>
    <x v="1"/>
    <s v="MEDIUM"/>
  </r>
  <r>
    <s v="Top Action Sports"/>
    <s v="C100086"/>
    <n v="12383.36"/>
    <n v="5884.51"/>
    <x v="4"/>
    <x v="1"/>
    <s v="Atlanta"/>
    <s v="GA"/>
    <x v="0"/>
    <s v="SMALL"/>
  </r>
  <r>
    <s v="Randotax Outfitters"/>
    <s v="C100095"/>
    <n v="12102.2"/>
    <n v="5565.32"/>
    <x v="1"/>
    <x v="1"/>
    <s v="Cambden"/>
    <s v="ID"/>
    <x v="0"/>
    <s v="MEDIUM"/>
  </r>
  <r>
    <s v="Voltive Systems"/>
    <s v="C100099"/>
    <n v="15500.11"/>
    <n v="7677.08"/>
    <x v="3"/>
    <x v="1"/>
    <s v="Miami"/>
    <s v="FL"/>
    <x v="1"/>
    <s v="LARGE"/>
  </r>
  <r>
    <s v="Gamma Ray's"/>
    <s v="C100139"/>
    <n v="9969.7799999999988"/>
    <n v="4512.79"/>
    <x v="5"/>
    <x v="1"/>
    <s v="San Francisco"/>
    <s v="CA"/>
    <x v="2"/>
    <s v="LARGE"/>
  </r>
  <r>
    <s v="Soron Kamstrol AG"/>
    <s v="C100146"/>
    <n v="6274.0499999999993"/>
    <n v="2984.36"/>
    <x v="2"/>
    <x v="7"/>
    <s v="Frankfurt/Main"/>
    <s v=""/>
    <x v="1"/>
    <s v="SMALL"/>
  </r>
  <r>
    <s v="Saxford &amp; Daughters"/>
    <s v="C100519"/>
    <n v="1136.3200000000002"/>
    <n v="390.6"/>
    <x v="2"/>
    <x v="1"/>
    <s v="Portland"/>
    <s v="OR"/>
    <x v="3"/>
    <s v=""/>
  </r>
  <r>
    <s v="Jgems"/>
    <s v="C100520"/>
    <n v="1136.21"/>
    <n v="252.89"/>
    <x v="2"/>
    <x v="1"/>
    <s v="Portland"/>
    <s v="OR"/>
    <x v="3"/>
    <s v=""/>
  </r>
  <r>
    <s v="Bill's Trophies"/>
    <s v="C100524"/>
    <n v="3409.0399999999995"/>
    <n v="1333.75"/>
    <x v="2"/>
    <x v="1"/>
    <s v="Boston"/>
    <s v="MA"/>
    <x v="3"/>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3" cacheId="0" applyNumberFormats="0" applyBorderFormats="0" applyFontFormats="0" applyPatternFormats="0" applyAlignmentFormats="0" applyWidthHeightFormats="1" dataCaption="Values" updatedVersion="6" minRefreshableVersion="3" itemPrintTitles="1" createdVersion="4" indent="0" showHeaders="0" outline="1" outlineData="1" multipleFieldFilters="0" chartFormat="7">
  <location ref="I14:J21" firstHeaderRow="1" firstDataRow="1" firstDataCol="1"/>
  <pivotFields count="11">
    <pivotField showAll="0"/>
    <pivotField showAll="0"/>
    <pivotField dataField="1" showAll="0"/>
    <pivotField showAll="0"/>
    <pivotField axis="axisRow" showAll="0" sortType="ascending">
      <items count="7">
        <item x="1"/>
        <item x="4"/>
        <item x="5"/>
        <item x="3"/>
        <item x="0"/>
        <item x="2"/>
        <item t="default"/>
      </items>
    </pivotField>
    <pivotField showAll="0">
      <items count="9">
        <item x="6"/>
        <item x="5"/>
        <item x="7"/>
        <item x="0"/>
        <item x="3"/>
        <item x="4"/>
        <item x="2"/>
        <item x="1"/>
        <item t="default"/>
      </items>
    </pivotField>
    <pivotField showAll="0"/>
    <pivotField showAll="0"/>
    <pivotField showAll="0">
      <items count="5">
        <item x="3"/>
        <item x="1"/>
        <item x="2"/>
        <item x="0"/>
        <item t="default"/>
      </items>
    </pivotField>
    <pivotField showAll="0"/>
    <pivotField dragToRow="0" dragToCol="0" dragToPage="0" showAll="0" defaultSubtotal="0"/>
  </pivotFields>
  <rowFields count="1">
    <field x="4"/>
  </rowFields>
  <rowItems count="7">
    <i>
      <x/>
    </i>
    <i>
      <x v="1"/>
    </i>
    <i>
      <x v="2"/>
    </i>
    <i>
      <x v="3"/>
    </i>
    <i>
      <x v="4"/>
    </i>
    <i>
      <x v="5"/>
    </i>
    <i t="grand">
      <x/>
    </i>
  </rowItems>
  <colItems count="1">
    <i/>
  </colItems>
  <dataFields count="1">
    <dataField name="Sales" fld="2" baseField="4" baseItem="0" numFmtId="3"/>
  </dataFields>
  <formats count="1">
    <format dxfId="13">
      <pivotArea dataOnly="0" labelOnly="1" outline="0" axis="axisValues" fieldPosition="0"/>
    </format>
  </formats>
  <chartFormats count="1">
    <chartFormat chart="6" format="2" series="1">
      <pivotArea type="data" outline="0" fieldPosition="0">
        <references count="1">
          <reference field="4294967294" count="1" selected="0">
            <x v="0"/>
          </reference>
        </references>
      </pivotArea>
    </chartFormat>
  </chartFormats>
  <pivotTableStyleInfo name="PivotStyleMedium9 2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4" cacheId="0" applyNumberFormats="0" applyBorderFormats="0" applyFontFormats="0" applyPatternFormats="0" applyAlignmentFormats="0" applyWidthHeightFormats="1" dataCaption="Values" updatedVersion="6" minRefreshableVersion="3" itemPrintTitles="1" createdVersion="4" indent="0" showHeaders="0" outline="1" outlineData="1" multipleFieldFilters="0" chartFormat="6">
  <location ref="I14:J21" firstHeaderRow="1" firstDataRow="1" firstDataCol="1"/>
  <pivotFields count="11">
    <pivotField showAll="0"/>
    <pivotField showAll="0"/>
    <pivotField showAll="0"/>
    <pivotField dataField="1" showAll="0"/>
    <pivotField axis="axisRow" showAll="0" sortType="ascending">
      <items count="7">
        <item x="1"/>
        <item x="4"/>
        <item x="5"/>
        <item x="3"/>
        <item x="0"/>
        <item x="2"/>
        <item t="default"/>
      </items>
    </pivotField>
    <pivotField showAll="0">
      <items count="9">
        <item x="6"/>
        <item x="5"/>
        <item x="7"/>
        <item x="0"/>
        <item x="3"/>
        <item x="4"/>
        <item x="2"/>
        <item x="1"/>
        <item t="default"/>
      </items>
    </pivotField>
    <pivotField showAll="0"/>
    <pivotField showAll="0"/>
    <pivotField showAll="0">
      <items count="5">
        <item x="3"/>
        <item x="1"/>
        <item x="2"/>
        <item x="0"/>
        <item t="default"/>
      </items>
    </pivotField>
    <pivotField showAll="0"/>
    <pivotField dragToRow="0" dragToCol="0" dragToPage="0" showAll="0" defaultSubtotal="0"/>
  </pivotFields>
  <rowFields count="1">
    <field x="4"/>
  </rowFields>
  <rowItems count="7">
    <i>
      <x/>
    </i>
    <i>
      <x v="1"/>
    </i>
    <i>
      <x v="2"/>
    </i>
    <i>
      <x v="3"/>
    </i>
    <i>
      <x v="4"/>
    </i>
    <i>
      <x v="5"/>
    </i>
    <i t="grand">
      <x/>
    </i>
  </rowItems>
  <colItems count="1">
    <i/>
  </colItems>
  <dataFields count="1">
    <dataField name="Profit" fld="3" baseField="4" baseItem="0" numFmtId="164"/>
  </dataFields>
  <formats count="2">
    <format dxfId="12">
      <pivotArea dataOnly="0" labelOnly="1" outline="0" axis="axisValues" fieldPosition="0"/>
    </format>
    <format dxfId="11">
      <pivotArea outline="0" fieldPosition="0">
        <references count="1">
          <reference field="4294967294" count="1">
            <x v="0"/>
          </reference>
        </references>
      </pivotArea>
    </format>
  </formats>
  <chartFormats count="1">
    <chartFormat chart="5" format="2" series="1">
      <pivotArea type="data" outline="0" fieldPosition="0">
        <references count="1">
          <reference field="4294967294" count="1" selected="0">
            <x v="0"/>
          </reference>
        </references>
      </pivotArea>
    </chartFormat>
  </chartFormats>
  <pivotTableStyleInfo name="PivotStyleMedium9 2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5" cacheId="0" applyNumberFormats="0" applyBorderFormats="0" applyFontFormats="0" applyPatternFormats="0" applyAlignmentFormats="0" applyWidthHeightFormats="1" dataCaption="Values" updatedVersion="6" minRefreshableVersion="3" itemPrintTitles="1" createdVersion="4" indent="0" showHeaders="0" outline="1" outlineData="1" multipleFieldFilters="0" chartFormat="6">
  <location ref="H15:I22" firstHeaderRow="1" firstDataRow="1" firstDataCol="1"/>
  <pivotFields count="11">
    <pivotField showAll="0"/>
    <pivotField showAll="0"/>
    <pivotField showAll="0"/>
    <pivotField showAll="0"/>
    <pivotField axis="axisRow" showAll="0" sortType="ascending">
      <items count="7">
        <item x="1"/>
        <item x="4"/>
        <item x="5"/>
        <item x="3"/>
        <item x="0"/>
        <item x="2"/>
        <item t="default"/>
      </items>
    </pivotField>
    <pivotField showAll="0">
      <items count="9">
        <item x="6"/>
        <item x="5"/>
        <item x="7"/>
        <item x="0"/>
        <item x="3"/>
        <item x="4"/>
        <item x="2"/>
        <item x="1"/>
        <item t="default"/>
      </items>
    </pivotField>
    <pivotField showAll="0"/>
    <pivotField showAll="0"/>
    <pivotField showAll="0">
      <items count="5">
        <item x="3"/>
        <item x="1"/>
        <item x="2"/>
        <item x="0"/>
        <item t="default"/>
      </items>
    </pivotField>
    <pivotField showAll="0"/>
    <pivotField dataField="1" dragToRow="0" dragToCol="0" dragToPage="0" showAll="0" defaultSubtotal="0"/>
  </pivotFields>
  <rowFields count="1">
    <field x="4"/>
  </rowFields>
  <rowItems count="7">
    <i>
      <x/>
    </i>
    <i>
      <x v="1"/>
    </i>
    <i>
      <x v="2"/>
    </i>
    <i>
      <x v="3"/>
    </i>
    <i>
      <x v="4"/>
    </i>
    <i>
      <x v="5"/>
    </i>
    <i t="grand">
      <x/>
    </i>
  </rowItems>
  <colItems count="1">
    <i/>
  </colItems>
  <dataFields count="1">
    <dataField name=" Profit Percentage" fld="10" baseField="4" baseItem="0" numFmtId="9"/>
  </dataFields>
  <formats count="1">
    <format dxfId="10">
      <pivotArea dataOnly="0" labelOnly="1" outline="0" axis="axisValues" fieldPosition="0"/>
    </format>
  </formats>
  <chartFormats count="1">
    <chartFormat chart="5" format="2" series="1">
      <pivotArea type="data" outline="0" fieldPosition="0">
        <references count="1">
          <reference field="4294967294" count="1" selected="0">
            <x v="0"/>
          </reference>
        </references>
      </pivotArea>
    </chartFormat>
  </chartFormats>
  <pivotTableStyleInfo name="PivotStyleMedium9 2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_Region" xr10:uid="{00000000-0013-0000-FFFF-FFFF01000000}" sourceName="Country/Region">
  <pivotTables>
    <pivotTable tabId="438" name="PivotTable3"/>
    <pivotTable tabId="439" name="PivotTable4"/>
    <pivotTable tabId="440" name="PivotTable5"/>
  </pivotTables>
  <data>
    <tabular pivotCacheId="1" showMissing="0">
      <items count="8">
        <i x="6" s="1"/>
        <i x="5" s="1"/>
        <i x="7" s="1"/>
        <i x="0" s="1"/>
        <i x="3" s="1"/>
        <i x="4"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lobal_Dimension_1_Code" xr10:uid="{00000000-0013-0000-FFFF-FFFF02000000}" sourceName="Global Dimension 1 Code">
  <pivotTables>
    <pivotTable tabId="438" name="PivotTable3"/>
    <pivotTable tabId="439" name="PivotTable4"/>
    <pivotTable tabId="440" name="PivotTable5"/>
  </pivotTables>
  <data>
    <tabular pivotCacheId="1" showMissing="0">
      <items count="4">
        <i x="3" s="1"/>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Region 1" xr10:uid="{00000000-0014-0000-FFFF-FFFF01000000}" cache="Slicer_Country_Region" caption="Country/Region" columnCount="3" rowHeight="241300"/>
  <slicer name="Global Dimension 1 Code 1" xr10:uid="{00000000-0014-0000-FFFF-FFFF02000000}" cache="Slicer_Global_Dimension_1_Code" caption="Global Dimension 1 Code"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Region 2" xr10:uid="{00000000-0014-0000-FFFF-FFFF03000000}" cache="Slicer_Country_Region" caption="Country/Region" columnCount="3" rowHeight="241300"/>
  <slicer name="Global Dimension 1 Code 2" xr10:uid="{00000000-0014-0000-FFFF-FFFF04000000}" cache="Slicer_Global_Dimension_1_Code" caption="Global Dimension 1 Code"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Region" xr10:uid="{00000000-0014-0000-FFFF-FFFF05000000}" cache="Slicer_Country_Region" caption="Country/Region" columnCount="3" rowHeight="241300"/>
  <slicer name="Global Dimension 1 Code" xr10:uid="{00000000-0014-0000-FFFF-FFFF06000000}" cache="Slicer_Global_Dimension_1_Code" caption="Global Dimension 1 Cod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ustomer" displayName="Customer" ref="E13:N33" totalsRowCount="1">
  <autoFilter ref="E13:N32" xr:uid="{00000000-0009-0000-0100-000001000000}"/>
  <tableColumns count="10">
    <tableColumn id="1" xr3:uid="{00000000-0010-0000-0000-000001000000}" name="Customer " totalsRowLabel="Total" dataDxfId="9"/>
    <tableColumn id="2" xr3:uid="{00000000-0010-0000-0000-000002000000}" name="Customer No." dataDxfId="8"/>
    <tableColumn id="3" xr3:uid="{00000000-0010-0000-0000-000003000000}" name="Sales (LCY)" totalsRowFunction="sum" dataDxfId="7"/>
    <tableColumn id="4" xr3:uid="{00000000-0010-0000-0000-000004000000}" name="Profit (LCY)" totalsRowFunction="sum" dataDxfId="6"/>
    <tableColumn id="5" xr3:uid="{00000000-0010-0000-0000-000005000000}" name="Salesperson" dataDxfId="5"/>
    <tableColumn id="6" xr3:uid="{00000000-0010-0000-0000-000006000000}" name="Country/Region" dataDxfId="4"/>
    <tableColumn id="7" xr3:uid="{00000000-0010-0000-0000-000007000000}" name="City" dataDxfId="3"/>
    <tableColumn id="8" xr3:uid="{00000000-0010-0000-0000-000008000000}" name="State/County/Province" dataDxfId="2"/>
    <tableColumn id="9" xr3:uid="{00000000-0010-0000-0000-000009000000}" name="Global Dimension 1 Code" dataDxfId="1"/>
    <tableColumn id="10" xr3:uid="{00000000-0010-0000-0000-00000A000000}" name="Global Dimension 2 Cod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1"/>
  <sheetViews>
    <sheetView showGridLines="0" tabSelected="1" topLeftCell="B2" workbookViewId="0"/>
  </sheetViews>
  <sheetFormatPr defaultRowHeight="15" x14ac:dyDescent="0.25"/>
  <cols>
    <col min="1" max="1" width="9.140625" hidden="1" customWidth="1"/>
    <col min="2" max="2" width="9.140625" customWidth="1"/>
    <col min="3" max="3" width="12.5703125" customWidth="1"/>
    <col min="4" max="4" width="10.42578125" bestFit="1" customWidth="1"/>
    <col min="9" max="9" width="18.42578125" bestFit="1" customWidth="1"/>
    <col min="10" max="10" width="12.5703125" customWidth="1"/>
  </cols>
  <sheetData>
    <row r="1" spans="1:10" hidden="1" x14ac:dyDescent="0.25">
      <c r="A1" t="s">
        <v>35</v>
      </c>
    </row>
    <row r="3" spans="1:10" ht="22.5" x14ac:dyDescent="0.3">
      <c r="C3" s="14" t="s">
        <v>30</v>
      </c>
    </row>
    <row r="5" spans="1:10" x14ac:dyDescent="0.25">
      <c r="C5" t="s">
        <v>29</v>
      </c>
      <c r="D5" t="str">
        <f>Report!E8</f>
        <v>01/01/2017..1/07/2017</v>
      </c>
    </row>
    <row r="14" spans="1:10" x14ac:dyDescent="0.25">
      <c r="J14" s="13" t="s">
        <v>27</v>
      </c>
    </row>
    <row r="15" spans="1:10" x14ac:dyDescent="0.25">
      <c r="I15" s="1" t="s">
        <v>31</v>
      </c>
      <c r="J15" s="10">
        <v>30347.86</v>
      </c>
    </row>
    <row r="16" spans="1:10" x14ac:dyDescent="0.25">
      <c r="I16" s="1" t="s">
        <v>33</v>
      </c>
      <c r="J16" s="10">
        <v>12383.36</v>
      </c>
    </row>
    <row r="17" spans="9:10" x14ac:dyDescent="0.25">
      <c r="I17" s="1" t="s">
        <v>123</v>
      </c>
      <c r="J17" s="10">
        <v>9969.7799999999988</v>
      </c>
    </row>
    <row r="18" spans="9:10" x14ac:dyDescent="0.25">
      <c r="I18" s="1" t="s">
        <v>32</v>
      </c>
      <c r="J18" s="10">
        <v>83408.41</v>
      </c>
    </row>
    <row r="19" spans="9:10" x14ac:dyDescent="0.25">
      <c r="I19" s="1" t="s">
        <v>76</v>
      </c>
      <c r="J19" s="10">
        <v>45517.420000000006</v>
      </c>
    </row>
    <row r="20" spans="9:10" x14ac:dyDescent="0.25">
      <c r="I20" s="1" t="s">
        <v>34</v>
      </c>
      <c r="J20" s="10">
        <v>45731.88</v>
      </c>
    </row>
    <row r="21" spans="9:10" x14ac:dyDescent="0.25">
      <c r="I21" s="1" t="s">
        <v>17</v>
      </c>
      <c r="J21" s="10">
        <v>227358.71000000002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showGridLines="0" topLeftCell="B2" workbookViewId="0"/>
  </sheetViews>
  <sheetFormatPr defaultRowHeight="15" x14ac:dyDescent="0.25"/>
  <cols>
    <col min="1" max="1" width="9.140625" hidden="1" customWidth="1"/>
    <col min="2" max="2" width="9.140625" customWidth="1"/>
    <col min="3" max="3" width="11.5703125" customWidth="1"/>
    <col min="9" max="9" width="18.42578125" bestFit="1" customWidth="1"/>
    <col min="10" max="10" width="9" bestFit="1" customWidth="1"/>
  </cols>
  <sheetData>
    <row r="1" spans="1:10" hidden="1" x14ac:dyDescent="0.25">
      <c r="A1" t="s">
        <v>35</v>
      </c>
    </row>
    <row r="3" spans="1:10" ht="22.5" x14ac:dyDescent="0.3">
      <c r="C3" s="15" t="s">
        <v>30</v>
      </c>
    </row>
    <row r="5" spans="1:10" x14ac:dyDescent="0.25">
      <c r="C5" s="13" t="s">
        <v>29</v>
      </c>
      <c r="D5" s="1" t="str">
        <f>Report!E8</f>
        <v>01/01/2017..1/07/2017</v>
      </c>
    </row>
    <row r="14" spans="1:10" x14ac:dyDescent="0.25">
      <c r="J14" s="13" t="s">
        <v>28</v>
      </c>
    </row>
    <row r="15" spans="1:10" x14ac:dyDescent="0.25">
      <c r="I15" s="1" t="s">
        <v>31</v>
      </c>
      <c r="J15" s="12">
        <v>13923.8</v>
      </c>
    </row>
    <row r="16" spans="1:10" x14ac:dyDescent="0.25">
      <c r="I16" s="1" t="s">
        <v>33</v>
      </c>
      <c r="J16" s="12">
        <v>5884.51</v>
      </c>
    </row>
    <row r="17" spans="9:10" x14ac:dyDescent="0.25">
      <c r="I17" s="1" t="s">
        <v>123</v>
      </c>
      <c r="J17" s="12">
        <v>4512.79</v>
      </c>
    </row>
    <row r="18" spans="9:10" x14ac:dyDescent="0.25">
      <c r="I18" s="1" t="s">
        <v>32</v>
      </c>
      <c r="J18" s="12">
        <v>36355.82</v>
      </c>
    </row>
    <row r="19" spans="9:10" x14ac:dyDescent="0.25">
      <c r="I19" s="1" t="s">
        <v>76</v>
      </c>
      <c r="J19" s="12">
        <v>21671.77</v>
      </c>
    </row>
    <row r="20" spans="9:10" x14ac:dyDescent="0.25">
      <c r="I20" s="1" t="s">
        <v>34</v>
      </c>
      <c r="J20" s="12">
        <v>20068.05</v>
      </c>
    </row>
    <row r="21" spans="9:10" x14ac:dyDescent="0.25">
      <c r="I21" s="1" t="s">
        <v>17</v>
      </c>
      <c r="J21" s="12">
        <v>102416.74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showGridLines="0" topLeftCell="B2" workbookViewId="0"/>
  </sheetViews>
  <sheetFormatPr defaultRowHeight="15" x14ac:dyDescent="0.25"/>
  <cols>
    <col min="1" max="1" width="9.140625" hidden="1" customWidth="1"/>
    <col min="3" max="3" width="12" customWidth="1"/>
    <col min="7" max="8" width="18.42578125" bestFit="1" customWidth="1"/>
    <col min="9" max="9" width="17" bestFit="1" customWidth="1"/>
  </cols>
  <sheetData>
    <row r="1" spans="1:9" hidden="1" x14ac:dyDescent="0.25">
      <c r="A1" t="s">
        <v>35</v>
      </c>
    </row>
    <row r="4" spans="1:9" ht="22.5" x14ac:dyDescent="0.3">
      <c r="C4" s="15" t="s">
        <v>30</v>
      </c>
    </row>
    <row r="6" spans="1:9" x14ac:dyDescent="0.25">
      <c r="C6" s="1" t="s">
        <v>29</v>
      </c>
      <c r="D6" s="1" t="str">
        <f>Report!E8</f>
        <v>01/01/2017..1/07/2017</v>
      </c>
    </row>
    <row r="15" spans="1:9" x14ac:dyDescent="0.25">
      <c r="I15" s="13" t="s">
        <v>26</v>
      </c>
    </row>
    <row r="16" spans="1:9" x14ac:dyDescent="0.25">
      <c r="H16" s="1" t="s">
        <v>31</v>
      </c>
      <c r="I16" s="11">
        <v>0.45880665061720988</v>
      </c>
    </row>
    <row r="17" spans="8:9" x14ac:dyDescent="0.25">
      <c r="H17" s="1" t="s">
        <v>33</v>
      </c>
      <c r="I17" s="11">
        <v>0.47519493901493615</v>
      </c>
    </row>
    <row r="18" spans="8:9" x14ac:dyDescent="0.25">
      <c r="H18" s="1" t="s">
        <v>123</v>
      </c>
      <c r="I18" s="11">
        <v>0.45264689892856219</v>
      </c>
    </row>
    <row r="19" spans="8:9" x14ac:dyDescent="0.25">
      <c r="H19" s="1" t="s">
        <v>32</v>
      </c>
      <c r="I19" s="11">
        <v>0.43587714955841983</v>
      </c>
    </row>
    <row r="20" spans="8:9" x14ac:dyDescent="0.25">
      <c r="H20" s="1" t="s">
        <v>76</v>
      </c>
      <c r="I20" s="11">
        <v>0.47612035128528807</v>
      </c>
    </row>
    <row r="21" spans="8:9" x14ac:dyDescent="0.25">
      <c r="H21" s="1" t="s">
        <v>34</v>
      </c>
      <c r="I21" s="11">
        <v>0.4388197030168014</v>
      </c>
    </row>
    <row r="22" spans="8:9" x14ac:dyDescent="0.25">
      <c r="H22" s="1" t="s">
        <v>17</v>
      </c>
      <c r="I22" s="11">
        <v>0.45046323494710178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33"/>
  <sheetViews>
    <sheetView topLeftCell="B2" workbookViewId="0"/>
  </sheetViews>
  <sheetFormatPr defaultRowHeight="15" x14ac:dyDescent="0.25"/>
  <cols>
    <col min="1" max="1" width="9.140625" hidden="1" customWidth="1"/>
    <col min="2" max="2" width="28.140625" bestFit="1" customWidth="1"/>
    <col min="4" max="4" width="16.28515625" bestFit="1" customWidth="1"/>
    <col min="5" max="5" width="26.140625" bestFit="1" customWidth="1"/>
    <col min="6" max="6" width="15.5703125" bestFit="1" customWidth="1"/>
    <col min="7" max="8" width="13.5703125" bestFit="1" customWidth="1"/>
    <col min="9" max="9" width="18.42578125" bestFit="1" customWidth="1"/>
    <col min="10" max="10" width="17.42578125" bestFit="1" customWidth="1"/>
    <col min="11" max="11" width="14.5703125" bestFit="1" customWidth="1"/>
    <col min="12" max="12" width="24" bestFit="1" customWidth="1"/>
    <col min="13" max="14" width="26" bestFit="1" customWidth="1"/>
  </cols>
  <sheetData>
    <row r="1" spans="1:24" hidden="1" x14ac:dyDescent="0.25">
      <c r="A1" s="2" t="s">
        <v>174</v>
      </c>
      <c r="B1" s="2"/>
      <c r="D1" s="2" t="s">
        <v>18</v>
      </c>
      <c r="E1" s="2" t="s">
        <v>44</v>
      </c>
      <c r="F1" s="2" t="s">
        <v>45</v>
      </c>
      <c r="G1" s="2" t="s">
        <v>45</v>
      </c>
      <c r="H1" s="2" t="s">
        <v>45</v>
      </c>
      <c r="I1" s="2" t="s">
        <v>45</v>
      </c>
      <c r="J1" s="2" t="s">
        <v>45</v>
      </c>
      <c r="K1" s="2" t="s">
        <v>45</v>
      </c>
      <c r="L1" s="2" t="s">
        <v>45</v>
      </c>
      <c r="M1" s="2" t="s">
        <v>45</v>
      </c>
      <c r="N1" s="2" t="s">
        <v>45</v>
      </c>
      <c r="O1" s="2" t="s">
        <v>72</v>
      </c>
    </row>
    <row r="5" spans="1:24" ht="15.75" thickBot="1" x14ac:dyDescent="0.3">
      <c r="D5" s="4" t="s">
        <v>19</v>
      </c>
      <c r="E5" s="5" t="s">
        <v>20</v>
      </c>
      <c r="F5" s="9"/>
      <c r="G5" s="9"/>
      <c r="H5" s="9"/>
      <c r="I5" s="9"/>
      <c r="J5" s="9"/>
      <c r="K5" s="9"/>
      <c r="L5" s="9"/>
      <c r="M5" s="9"/>
      <c r="N5" s="9"/>
    </row>
    <row r="6" spans="1:24" ht="15.75" thickTop="1" x14ac:dyDescent="0.25">
      <c r="D6" s="6" t="s">
        <v>3</v>
      </c>
      <c r="E6" s="7"/>
      <c r="F6" s="9"/>
      <c r="G6" s="9"/>
      <c r="H6" s="9"/>
      <c r="I6" s="9"/>
      <c r="J6" s="9"/>
      <c r="K6" s="9"/>
      <c r="L6" s="9"/>
      <c r="M6" s="9"/>
      <c r="N6" s="9"/>
    </row>
    <row r="7" spans="1:24" hidden="1" x14ac:dyDescent="0.25">
      <c r="A7" s="2" t="s">
        <v>21</v>
      </c>
      <c r="B7" s="2"/>
      <c r="D7" s="8" t="s">
        <v>9</v>
      </c>
      <c r="E7" s="3" t="s">
        <v>16</v>
      </c>
      <c r="F7" s="17"/>
      <c r="G7" s="17"/>
      <c r="H7" s="17"/>
      <c r="I7" s="17"/>
      <c r="J7" s="17"/>
      <c r="K7" s="17"/>
      <c r="L7" s="17"/>
      <c r="M7" s="17"/>
      <c r="N7" s="17"/>
    </row>
    <row r="8" spans="1:24" x14ac:dyDescent="0.25">
      <c r="A8" t="s">
        <v>1</v>
      </c>
      <c r="D8" s="8" t="s">
        <v>22</v>
      </c>
      <c r="E8" s="3" t="str">
        <f>"01/01/2017..1/07/2017"</f>
        <v>01/01/2017..1/07/2017</v>
      </c>
      <c r="F8" s="17"/>
      <c r="G8" s="17"/>
      <c r="H8" s="17"/>
      <c r="I8" s="17"/>
      <c r="J8" s="17"/>
      <c r="K8" s="17"/>
      <c r="L8" s="17"/>
      <c r="M8" s="17"/>
      <c r="N8" s="17"/>
      <c r="O8" s="19" t="s">
        <v>71</v>
      </c>
    </row>
    <row r="10" spans="1:24" hidden="1" x14ac:dyDescent="0.25">
      <c r="A10" s="2" t="s">
        <v>21</v>
      </c>
      <c r="B10" s="2"/>
      <c r="E10" s="9" t="s">
        <v>23</v>
      </c>
      <c r="F10" s="9"/>
      <c r="G10" s="9"/>
      <c r="H10" s="9"/>
      <c r="I10" s="9"/>
      <c r="J10" s="9"/>
      <c r="K10" s="9"/>
      <c r="L10" s="9"/>
      <c r="M10" s="9"/>
      <c r="N10" s="9"/>
      <c r="O10" s="2" t="str">
        <f>"∞||""Salesperson/Purchaser"",""Code"",""=Salesperson Code"""</f>
        <v>∞||"Salesperson/Purchaser","Code","=Salesperson Code"</v>
      </c>
      <c r="P10" s="2" t="str">
        <f>"∞||""Country/Region"",""Code"",""=Country/Region Code"""</f>
        <v>∞||"Country/Region","Code","=Country/Region Code"</v>
      </c>
    </row>
    <row r="11" spans="1:24" hidden="1" x14ac:dyDescent="0.25">
      <c r="A11" s="2" t="s">
        <v>21</v>
      </c>
      <c r="B11" s="2"/>
      <c r="E11" s="9" t="s">
        <v>24</v>
      </c>
      <c r="F11" s="9"/>
      <c r="G11" s="9"/>
      <c r="H11" s="9"/>
      <c r="I11" s="9"/>
      <c r="J11" s="9"/>
      <c r="K11" s="9"/>
      <c r="L11" s="9"/>
      <c r="M11" s="9"/>
      <c r="N11" s="9"/>
      <c r="O11" s="2" t="s">
        <v>5</v>
      </c>
      <c r="P11" s="2" t="s">
        <v>6</v>
      </c>
      <c r="Q11" s="2" t="s">
        <v>9</v>
      </c>
      <c r="R11" s="2" t="s">
        <v>8</v>
      </c>
      <c r="S11" s="2" t="s">
        <v>10</v>
      </c>
      <c r="T11" s="2" t="s">
        <v>4</v>
      </c>
      <c r="U11" s="2" t="s">
        <v>13</v>
      </c>
      <c r="V11" s="2" t="s">
        <v>14</v>
      </c>
      <c r="W11" s="2" t="s">
        <v>11</v>
      </c>
      <c r="X11" s="2" t="s">
        <v>12</v>
      </c>
    </row>
    <row r="12" spans="1:24" hidden="1" x14ac:dyDescent="0.25">
      <c r="A12" s="2" t="s">
        <v>21</v>
      </c>
      <c r="B12" s="2"/>
      <c r="E12" s="9" t="s">
        <v>25</v>
      </c>
      <c r="F12" s="9"/>
      <c r="G12" s="9"/>
      <c r="H12" s="9"/>
      <c r="I12" s="9"/>
      <c r="J12" s="9"/>
      <c r="K12" s="9"/>
      <c r="L12" s="9"/>
      <c r="M12" s="9"/>
      <c r="N12" s="9"/>
      <c r="O12" s="2" t="s">
        <v>7</v>
      </c>
      <c r="P12" s="2" t="s">
        <v>2</v>
      </c>
      <c r="Q12" s="2" t="str">
        <f>"FlowField([Sales (LCY)])"</f>
        <v>FlowField([Sales (LCY)])</v>
      </c>
      <c r="R12" s="2" t="str">
        <f>"FlowField([Profit (LCY)])"</f>
        <v>FlowField([Profit (LCY)])</v>
      </c>
      <c r="S12" s="2" t="str">
        <f>"LinkField([Salesperson/Purchaser],[Name])"</f>
        <v>LinkField([Salesperson/Purchaser],[Name])</v>
      </c>
      <c r="T12" s="2" t="str">
        <f>"LinkField([Country/Region],[Name])"</f>
        <v>LinkField([Country/Region],[Name])</v>
      </c>
      <c r="U12" s="2" t="s">
        <v>13</v>
      </c>
      <c r="V12" s="2" t="s">
        <v>15</v>
      </c>
      <c r="W12" s="2" t="s">
        <v>11</v>
      </c>
      <c r="X12" s="2" t="s">
        <v>12</v>
      </c>
    </row>
    <row r="13" spans="1:24" x14ac:dyDescent="0.25">
      <c r="E13" t="s">
        <v>5</v>
      </c>
      <c r="F13" t="s">
        <v>6</v>
      </c>
      <c r="G13" t="s">
        <v>9</v>
      </c>
      <c r="H13" t="s">
        <v>8</v>
      </c>
      <c r="I13" t="s">
        <v>10</v>
      </c>
      <c r="J13" t="s">
        <v>4</v>
      </c>
      <c r="K13" t="s">
        <v>13</v>
      </c>
      <c r="L13" t="s">
        <v>14</v>
      </c>
      <c r="M13" t="s">
        <v>11</v>
      </c>
      <c r="N13" t="s">
        <v>12</v>
      </c>
    </row>
    <row r="14" spans="1:24" x14ac:dyDescent="0.25">
      <c r="A14" t="s">
        <v>43</v>
      </c>
      <c r="E14" s="18" t="s">
        <v>74</v>
      </c>
      <c r="F14" s="18" t="s">
        <v>75</v>
      </c>
      <c r="G14">
        <v>15308.98</v>
      </c>
      <c r="H14">
        <v>7293.79</v>
      </c>
      <c r="I14" s="18" t="s">
        <v>76</v>
      </c>
      <c r="J14" s="18" t="s">
        <v>77</v>
      </c>
      <c r="K14" s="18" t="s">
        <v>78</v>
      </c>
      <c r="L14" s="18" t="s">
        <v>47</v>
      </c>
      <c r="M14" s="18" t="s">
        <v>48</v>
      </c>
      <c r="N14" s="18" t="s">
        <v>49</v>
      </c>
    </row>
    <row r="15" spans="1:24" x14ac:dyDescent="0.25">
      <c r="A15" t="s">
        <v>43</v>
      </c>
      <c r="E15" s="18" t="s">
        <v>79</v>
      </c>
      <c r="F15" s="18" t="s">
        <v>80</v>
      </c>
      <c r="G15">
        <v>18245.66</v>
      </c>
      <c r="H15">
        <v>8358.48</v>
      </c>
      <c r="I15" s="18" t="s">
        <v>31</v>
      </c>
      <c r="J15" s="18" t="s">
        <v>52</v>
      </c>
      <c r="K15" s="18" t="s">
        <v>55</v>
      </c>
      <c r="L15" s="18" t="s">
        <v>56</v>
      </c>
      <c r="M15" s="18" t="s">
        <v>48</v>
      </c>
      <c r="N15" s="18" t="s">
        <v>49</v>
      </c>
    </row>
    <row r="16" spans="1:24" x14ac:dyDescent="0.25">
      <c r="A16" t="s">
        <v>43</v>
      </c>
      <c r="E16" s="18" t="s">
        <v>81</v>
      </c>
      <c r="F16" s="18" t="s">
        <v>82</v>
      </c>
      <c r="G16">
        <v>19742.54</v>
      </c>
      <c r="H16">
        <v>9073.66</v>
      </c>
      <c r="I16" s="18" t="s">
        <v>76</v>
      </c>
      <c r="J16" s="18" t="s">
        <v>83</v>
      </c>
      <c r="K16" s="18" t="s">
        <v>84</v>
      </c>
      <c r="L16" s="18" t="s">
        <v>47</v>
      </c>
      <c r="M16" s="18" t="s">
        <v>50</v>
      </c>
      <c r="N16" s="18" t="s">
        <v>49</v>
      </c>
    </row>
    <row r="17" spans="1:14" x14ac:dyDescent="0.25">
      <c r="A17" t="s">
        <v>43</v>
      </c>
      <c r="E17" s="18" t="s">
        <v>85</v>
      </c>
      <c r="F17" s="18" t="s">
        <v>86</v>
      </c>
      <c r="G17">
        <v>13718.42</v>
      </c>
      <c r="H17">
        <v>5509.11</v>
      </c>
      <c r="I17" s="18" t="s">
        <v>34</v>
      </c>
      <c r="J17" s="18" t="s">
        <v>87</v>
      </c>
      <c r="K17" s="18" t="s">
        <v>88</v>
      </c>
      <c r="L17" s="18" t="s">
        <v>47</v>
      </c>
      <c r="M17" s="18" t="s">
        <v>50</v>
      </c>
      <c r="N17" s="18" t="s">
        <v>51</v>
      </c>
    </row>
    <row r="18" spans="1:14" x14ac:dyDescent="0.25">
      <c r="A18" t="s">
        <v>43</v>
      </c>
      <c r="E18" s="18" t="s">
        <v>89</v>
      </c>
      <c r="F18" s="18" t="s">
        <v>90</v>
      </c>
      <c r="G18">
        <v>15173.49</v>
      </c>
      <c r="H18">
        <v>6954.92</v>
      </c>
      <c r="I18" s="18" t="s">
        <v>32</v>
      </c>
      <c r="J18" s="18" t="s">
        <v>52</v>
      </c>
      <c r="K18" s="18" t="s">
        <v>91</v>
      </c>
      <c r="L18" s="18" t="s">
        <v>92</v>
      </c>
      <c r="M18" s="18" t="s">
        <v>50</v>
      </c>
      <c r="N18" s="18" t="s">
        <v>49</v>
      </c>
    </row>
    <row r="19" spans="1:14" x14ac:dyDescent="0.25">
      <c r="A19" t="s">
        <v>43</v>
      </c>
      <c r="E19" s="18" t="s">
        <v>93</v>
      </c>
      <c r="F19" s="18" t="s">
        <v>94</v>
      </c>
      <c r="G19">
        <v>6339.32</v>
      </c>
      <c r="H19">
        <v>3123.06</v>
      </c>
      <c r="I19" s="18" t="s">
        <v>34</v>
      </c>
      <c r="J19" s="18" t="s">
        <v>95</v>
      </c>
      <c r="K19" s="18" t="s">
        <v>96</v>
      </c>
      <c r="L19" s="18" t="s">
        <v>47</v>
      </c>
      <c r="M19" s="18" t="s">
        <v>50</v>
      </c>
      <c r="N19" s="18" t="s">
        <v>54</v>
      </c>
    </row>
    <row r="20" spans="1:14" x14ac:dyDescent="0.25">
      <c r="A20" t="s">
        <v>43</v>
      </c>
      <c r="E20" s="18" t="s">
        <v>97</v>
      </c>
      <c r="F20" s="18" t="s">
        <v>98</v>
      </c>
      <c r="G20">
        <v>10465.9</v>
      </c>
      <c r="H20">
        <v>5304.32</v>
      </c>
      <c r="I20" s="18" t="s">
        <v>76</v>
      </c>
      <c r="J20" s="18" t="s">
        <v>99</v>
      </c>
      <c r="K20" s="18" t="s">
        <v>100</v>
      </c>
      <c r="L20" s="18" t="s">
        <v>47</v>
      </c>
      <c r="M20" s="18" t="s">
        <v>48</v>
      </c>
      <c r="N20" s="18" t="s">
        <v>54</v>
      </c>
    </row>
    <row r="21" spans="1:14" x14ac:dyDescent="0.25">
      <c r="A21" t="s">
        <v>43</v>
      </c>
      <c r="E21" s="18" t="s">
        <v>101</v>
      </c>
      <c r="F21" s="18" t="s">
        <v>102</v>
      </c>
      <c r="G21">
        <v>13718.52</v>
      </c>
      <c r="H21">
        <v>6474.28</v>
      </c>
      <c r="I21" s="18" t="s">
        <v>34</v>
      </c>
      <c r="J21" s="18" t="s">
        <v>103</v>
      </c>
      <c r="K21" s="18" t="s">
        <v>104</v>
      </c>
      <c r="L21" s="18" t="s">
        <v>47</v>
      </c>
      <c r="M21" s="18" t="s">
        <v>50</v>
      </c>
      <c r="N21" s="18" t="s">
        <v>51</v>
      </c>
    </row>
    <row r="22" spans="1:14" x14ac:dyDescent="0.25">
      <c r="A22" t="s">
        <v>43</v>
      </c>
      <c r="E22" s="18" t="s">
        <v>105</v>
      </c>
      <c r="F22" s="18" t="s">
        <v>106</v>
      </c>
      <c r="G22">
        <v>7869.18</v>
      </c>
      <c r="H22">
        <v>4049.73</v>
      </c>
      <c r="I22" s="18" t="s">
        <v>32</v>
      </c>
      <c r="J22" s="18" t="s">
        <v>52</v>
      </c>
      <c r="K22" s="18" t="s">
        <v>107</v>
      </c>
      <c r="L22" s="18" t="s">
        <v>108</v>
      </c>
      <c r="M22" s="18" t="s">
        <v>50</v>
      </c>
      <c r="N22" s="18" t="s">
        <v>54</v>
      </c>
    </row>
    <row r="23" spans="1:14" x14ac:dyDescent="0.25">
      <c r="A23" t="s">
        <v>43</v>
      </c>
      <c r="E23" s="18" t="s">
        <v>109</v>
      </c>
      <c r="F23" s="18" t="s">
        <v>110</v>
      </c>
      <c r="G23">
        <v>31487.78</v>
      </c>
      <c r="H23">
        <v>12791.779999999999</v>
      </c>
      <c r="I23" s="18" t="s">
        <v>32</v>
      </c>
      <c r="J23" s="18" t="s">
        <v>52</v>
      </c>
      <c r="K23" s="18" t="s">
        <v>62</v>
      </c>
      <c r="L23" s="18" t="s">
        <v>63</v>
      </c>
      <c r="M23" s="18" t="s">
        <v>50</v>
      </c>
      <c r="N23" s="18" t="s">
        <v>49</v>
      </c>
    </row>
    <row r="24" spans="1:14" x14ac:dyDescent="0.25">
      <c r="A24" t="s">
        <v>43</v>
      </c>
      <c r="E24" s="18" t="s">
        <v>111</v>
      </c>
      <c r="F24" s="18" t="s">
        <v>112</v>
      </c>
      <c r="G24">
        <v>13377.85</v>
      </c>
      <c r="H24">
        <v>4882.3100000000004</v>
      </c>
      <c r="I24" s="18" t="s">
        <v>32</v>
      </c>
      <c r="J24" s="18" t="s">
        <v>52</v>
      </c>
      <c r="K24" s="18" t="s">
        <v>113</v>
      </c>
      <c r="L24" s="18" t="s">
        <v>114</v>
      </c>
      <c r="M24" s="18" t="s">
        <v>50</v>
      </c>
      <c r="N24" s="18" t="s">
        <v>51</v>
      </c>
    </row>
    <row r="25" spans="1:14" x14ac:dyDescent="0.25">
      <c r="A25" t="s">
        <v>43</v>
      </c>
      <c r="E25" s="18" t="s">
        <v>115</v>
      </c>
      <c r="F25" s="18" t="s">
        <v>116</v>
      </c>
      <c r="G25">
        <v>12383.36</v>
      </c>
      <c r="H25">
        <v>5884.51</v>
      </c>
      <c r="I25" s="18" t="s">
        <v>33</v>
      </c>
      <c r="J25" s="18" t="s">
        <v>52</v>
      </c>
      <c r="K25" s="18" t="s">
        <v>55</v>
      </c>
      <c r="L25" s="18" t="s">
        <v>56</v>
      </c>
      <c r="M25" s="18" t="s">
        <v>48</v>
      </c>
      <c r="N25" s="18" t="s">
        <v>54</v>
      </c>
    </row>
    <row r="26" spans="1:14" x14ac:dyDescent="0.25">
      <c r="A26" t="s">
        <v>43</v>
      </c>
      <c r="E26" s="18" t="s">
        <v>117</v>
      </c>
      <c r="F26" s="18" t="s">
        <v>118</v>
      </c>
      <c r="G26">
        <v>12102.2</v>
      </c>
      <c r="H26">
        <v>5565.32</v>
      </c>
      <c r="I26" s="18" t="s">
        <v>31</v>
      </c>
      <c r="J26" s="18" t="s">
        <v>52</v>
      </c>
      <c r="K26" s="18" t="s">
        <v>119</v>
      </c>
      <c r="L26" s="18" t="s">
        <v>120</v>
      </c>
      <c r="M26" s="18" t="s">
        <v>48</v>
      </c>
      <c r="N26" s="18" t="s">
        <v>51</v>
      </c>
    </row>
    <row r="27" spans="1:14" x14ac:dyDescent="0.25">
      <c r="A27" t="s">
        <v>43</v>
      </c>
      <c r="E27" s="18" t="s">
        <v>64</v>
      </c>
      <c r="F27" s="18" t="s">
        <v>65</v>
      </c>
      <c r="G27">
        <v>15500.11</v>
      </c>
      <c r="H27">
        <v>7677.08</v>
      </c>
      <c r="I27" s="18" t="s">
        <v>32</v>
      </c>
      <c r="J27" s="18" t="s">
        <v>52</v>
      </c>
      <c r="K27" s="18" t="s">
        <v>59</v>
      </c>
      <c r="L27" s="18" t="s">
        <v>60</v>
      </c>
      <c r="M27" s="18" t="s">
        <v>50</v>
      </c>
      <c r="N27" s="18" t="s">
        <v>49</v>
      </c>
    </row>
    <row r="28" spans="1:14" x14ac:dyDescent="0.25">
      <c r="A28" t="s">
        <v>43</v>
      </c>
      <c r="E28" s="18" t="s">
        <v>121</v>
      </c>
      <c r="F28" s="18" t="s">
        <v>122</v>
      </c>
      <c r="G28">
        <v>9969.7799999999988</v>
      </c>
      <c r="H28">
        <v>4512.79</v>
      </c>
      <c r="I28" s="18" t="s">
        <v>123</v>
      </c>
      <c r="J28" s="18" t="s">
        <v>52</v>
      </c>
      <c r="K28" s="18" t="s">
        <v>124</v>
      </c>
      <c r="L28" s="18" t="s">
        <v>53</v>
      </c>
      <c r="M28" s="18" t="s">
        <v>61</v>
      </c>
      <c r="N28" s="18" t="s">
        <v>49</v>
      </c>
    </row>
    <row r="29" spans="1:14" x14ac:dyDescent="0.25">
      <c r="A29" t="s">
        <v>43</v>
      </c>
      <c r="E29" s="18" t="s">
        <v>66</v>
      </c>
      <c r="F29" s="18" t="s">
        <v>67</v>
      </c>
      <c r="G29">
        <v>6274.0499999999993</v>
      </c>
      <c r="H29">
        <v>2984.36</v>
      </c>
      <c r="I29" s="18" t="s">
        <v>34</v>
      </c>
      <c r="J29" s="18" t="s">
        <v>57</v>
      </c>
      <c r="K29" s="18" t="s">
        <v>58</v>
      </c>
      <c r="L29" s="18" t="s">
        <v>47</v>
      </c>
      <c r="M29" s="18" t="s">
        <v>50</v>
      </c>
      <c r="N29" s="18" t="s">
        <v>54</v>
      </c>
    </row>
    <row r="30" spans="1:14" x14ac:dyDescent="0.25">
      <c r="A30" t="s">
        <v>43</v>
      </c>
      <c r="E30" s="18" t="s">
        <v>125</v>
      </c>
      <c r="F30" s="18" t="s">
        <v>126</v>
      </c>
      <c r="G30">
        <v>1136.3200000000002</v>
      </c>
      <c r="H30">
        <v>390.6</v>
      </c>
      <c r="I30" s="18" t="s">
        <v>34</v>
      </c>
      <c r="J30" s="18" t="s">
        <v>52</v>
      </c>
      <c r="K30" s="18" t="s">
        <v>127</v>
      </c>
      <c r="L30" s="18" t="s">
        <v>128</v>
      </c>
      <c r="M30" s="18" t="s">
        <v>47</v>
      </c>
      <c r="N30" s="18" t="s">
        <v>47</v>
      </c>
    </row>
    <row r="31" spans="1:14" x14ac:dyDescent="0.25">
      <c r="A31" t="s">
        <v>43</v>
      </c>
      <c r="E31" s="18" t="s">
        <v>129</v>
      </c>
      <c r="F31" s="18" t="s">
        <v>130</v>
      </c>
      <c r="G31">
        <v>1136.21</v>
      </c>
      <c r="H31">
        <v>252.89</v>
      </c>
      <c r="I31" s="18" t="s">
        <v>34</v>
      </c>
      <c r="J31" s="18" t="s">
        <v>52</v>
      </c>
      <c r="K31" s="18" t="s">
        <v>127</v>
      </c>
      <c r="L31" s="18" t="s">
        <v>128</v>
      </c>
      <c r="M31" s="18" t="s">
        <v>47</v>
      </c>
      <c r="N31" s="18" t="s">
        <v>47</v>
      </c>
    </row>
    <row r="32" spans="1:14" x14ac:dyDescent="0.25">
      <c r="A32" t="s">
        <v>43</v>
      </c>
      <c r="E32" s="18" t="s">
        <v>131</v>
      </c>
      <c r="F32" s="18" t="s">
        <v>132</v>
      </c>
      <c r="G32">
        <v>3409.0399999999995</v>
      </c>
      <c r="H32">
        <v>1333.75</v>
      </c>
      <c r="I32" s="18" t="s">
        <v>34</v>
      </c>
      <c r="J32" s="18" t="s">
        <v>52</v>
      </c>
      <c r="K32" s="18" t="s">
        <v>133</v>
      </c>
      <c r="L32" s="18" t="s">
        <v>134</v>
      </c>
      <c r="M32" s="18" t="s">
        <v>47</v>
      </c>
      <c r="N32" s="18" t="s">
        <v>47</v>
      </c>
    </row>
    <row r="33" spans="1:14" x14ac:dyDescent="0.25">
      <c r="A33" t="s">
        <v>43</v>
      </c>
      <c r="E33" t="s">
        <v>46</v>
      </c>
      <c r="G33">
        <f>SUBTOTAL(109,Customer[Sales (LCY)])</f>
        <v>227358.71</v>
      </c>
      <c r="H33">
        <f>SUBTOTAL(109,Customer[Profit (LCY)])</f>
        <v>102416.73999999999</v>
      </c>
      <c r="N33">
        <f>SUBTOTAL(103,Customer[Global Dimension 2 Code])</f>
        <v>19</v>
      </c>
    </row>
  </sheetData>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3"/>
  <sheetViews>
    <sheetView workbookViewId="0"/>
  </sheetViews>
  <sheetFormatPr defaultRowHeight="15" x14ac:dyDescent="0.25"/>
  <sheetData>
    <row r="1" spans="1:15" x14ac:dyDescent="0.25">
      <c r="A1" s="16" t="s">
        <v>173</v>
      </c>
      <c r="D1" s="16" t="s">
        <v>18</v>
      </c>
      <c r="E1" s="16" t="s">
        <v>0</v>
      </c>
      <c r="F1" s="16" t="s">
        <v>72</v>
      </c>
    </row>
    <row r="5" spans="1:15" x14ac:dyDescent="0.25">
      <c r="D5" s="16" t="s">
        <v>19</v>
      </c>
      <c r="E5" s="16" t="s">
        <v>20</v>
      </c>
    </row>
    <row r="6" spans="1:15" x14ac:dyDescent="0.25">
      <c r="D6" s="16" t="s">
        <v>3</v>
      </c>
    </row>
    <row r="7" spans="1:15" x14ac:dyDescent="0.25">
      <c r="A7" s="16" t="s">
        <v>21</v>
      </c>
      <c r="D7" s="16" t="s">
        <v>9</v>
      </c>
      <c r="E7" s="16" t="s">
        <v>16</v>
      </c>
    </row>
    <row r="8" spans="1:15" x14ac:dyDescent="0.25">
      <c r="A8" s="16" t="s">
        <v>1</v>
      </c>
      <c r="D8" s="16" t="s">
        <v>22</v>
      </c>
      <c r="E8" s="16" t="s">
        <v>73</v>
      </c>
      <c r="F8" s="16" t="s">
        <v>71</v>
      </c>
    </row>
    <row r="10" spans="1:15" x14ac:dyDescent="0.25">
      <c r="A10" s="16" t="s">
        <v>21</v>
      </c>
      <c r="E10" s="16" t="s">
        <v>23</v>
      </c>
      <c r="F10" s="16" t="s">
        <v>36</v>
      </c>
      <c r="G10" s="16" t="s">
        <v>37</v>
      </c>
    </row>
    <row r="11" spans="1:15" x14ac:dyDescent="0.25">
      <c r="A11" s="16" t="s">
        <v>21</v>
      </c>
      <c r="E11" s="16" t="s">
        <v>24</v>
      </c>
      <c r="F11" s="16" t="s">
        <v>5</v>
      </c>
      <c r="G11" s="16" t="s">
        <v>6</v>
      </c>
      <c r="H11" s="16" t="s">
        <v>9</v>
      </c>
      <c r="I11" s="16" t="s">
        <v>8</v>
      </c>
      <c r="J11" s="16" t="s">
        <v>10</v>
      </c>
      <c r="K11" s="16" t="s">
        <v>4</v>
      </c>
      <c r="L11" s="16" t="s">
        <v>13</v>
      </c>
      <c r="M11" s="16" t="s">
        <v>14</v>
      </c>
      <c r="N11" s="16" t="s">
        <v>11</v>
      </c>
      <c r="O11" s="16" t="s">
        <v>12</v>
      </c>
    </row>
    <row r="12" spans="1:15" x14ac:dyDescent="0.25">
      <c r="A12" s="16" t="s">
        <v>21</v>
      </c>
      <c r="E12" s="16" t="s">
        <v>25</v>
      </c>
      <c r="F12" s="16" t="s">
        <v>7</v>
      </c>
      <c r="G12" s="16" t="s">
        <v>2</v>
      </c>
      <c r="H12" s="16" t="s">
        <v>38</v>
      </c>
      <c r="I12" s="16" t="s">
        <v>39</v>
      </c>
      <c r="J12" s="16" t="s">
        <v>40</v>
      </c>
      <c r="K12" s="16" t="s">
        <v>41</v>
      </c>
      <c r="L12" s="16" t="s">
        <v>13</v>
      </c>
      <c r="M12" s="16" t="s">
        <v>15</v>
      </c>
      <c r="N12" s="16" t="s">
        <v>11</v>
      </c>
      <c r="O12" s="16" t="s">
        <v>12</v>
      </c>
    </row>
    <row r="13" spans="1:15" x14ac:dyDescent="0.25">
      <c r="E13" s="16" t="s">
        <v>42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3"/>
  <sheetViews>
    <sheetView workbookViewId="0"/>
  </sheetViews>
  <sheetFormatPr defaultRowHeight="15" x14ac:dyDescent="0.25"/>
  <sheetData>
    <row r="1" spans="1:15" x14ac:dyDescent="0.25">
      <c r="A1" s="16" t="s">
        <v>173</v>
      </c>
      <c r="D1" s="16" t="s">
        <v>18</v>
      </c>
      <c r="E1" s="16" t="s">
        <v>0</v>
      </c>
      <c r="F1" s="16" t="s">
        <v>72</v>
      </c>
    </row>
    <row r="5" spans="1:15" x14ac:dyDescent="0.25">
      <c r="D5" s="16" t="s">
        <v>19</v>
      </c>
      <c r="E5" s="16" t="s">
        <v>20</v>
      </c>
    </row>
    <row r="6" spans="1:15" x14ac:dyDescent="0.25">
      <c r="D6" s="16" t="s">
        <v>3</v>
      </c>
    </row>
    <row r="7" spans="1:15" x14ac:dyDescent="0.25">
      <c r="A7" s="16" t="s">
        <v>21</v>
      </c>
      <c r="D7" s="16" t="s">
        <v>9</v>
      </c>
      <c r="E7" s="16" t="s">
        <v>16</v>
      </c>
    </row>
    <row r="8" spans="1:15" x14ac:dyDescent="0.25">
      <c r="A8" s="16" t="s">
        <v>1</v>
      </c>
      <c r="D8" s="16" t="s">
        <v>22</v>
      </c>
      <c r="E8" s="16" t="s">
        <v>73</v>
      </c>
      <c r="F8" s="16" t="s">
        <v>71</v>
      </c>
    </row>
    <row r="10" spans="1:15" x14ac:dyDescent="0.25">
      <c r="A10" s="16" t="s">
        <v>21</v>
      </c>
      <c r="E10" s="16" t="s">
        <v>23</v>
      </c>
      <c r="F10" s="16" t="s">
        <v>36</v>
      </c>
      <c r="G10" s="16" t="s">
        <v>37</v>
      </c>
    </row>
    <row r="11" spans="1:15" x14ac:dyDescent="0.25">
      <c r="A11" s="16" t="s">
        <v>21</v>
      </c>
      <c r="E11" s="16" t="s">
        <v>24</v>
      </c>
      <c r="F11" s="16" t="s">
        <v>5</v>
      </c>
      <c r="G11" s="16" t="s">
        <v>6</v>
      </c>
      <c r="H11" s="16" t="s">
        <v>9</v>
      </c>
      <c r="I11" s="16" t="s">
        <v>8</v>
      </c>
      <c r="J11" s="16" t="s">
        <v>10</v>
      </c>
      <c r="K11" s="16" t="s">
        <v>4</v>
      </c>
      <c r="L11" s="16" t="s">
        <v>13</v>
      </c>
      <c r="M11" s="16" t="s">
        <v>14</v>
      </c>
      <c r="N11" s="16" t="s">
        <v>11</v>
      </c>
      <c r="O11" s="16" t="s">
        <v>12</v>
      </c>
    </row>
    <row r="12" spans="1:15" x14ac:dyDescent="0.25">
      <c r="A12" s="16" t="s">
        <v>21</v>
      </c>
      <c r="E12" s="16" t="s">
        <v>25</v>
      </c>
      <c r="F12" s="16" t="s">
        <v>7</v>
      </c>
      <c r="G12" s="16" t="s">
        <v>2</v>
      </c>
      <c r="H12" s="16" t="s">
        <v>38</v>
      </c>
      <c r="I12" s="16" t="s">
        <v>39</v>
      </c>
      <c r="J12" s="16" t="s">
        <v>40</v>
      </c>
      <c r="K12" s="16" t="s">
        <v>41</v>
      </c>
      <c r="L12" s="16" t="s">
        <v>13</v>
      </c>
      <c r="M12" s="16" t="s">
        <v>15</v>
      </c>
      <c r="N12" s="16" t="s">
        <v>11</v>
      </c>
      <c r="O12" s="16" t="s">
        <v>12</v>
      </c>
    </row>
    <row r="13" spans="1:15" x14ac:dyDescent="0.25">
      <c r="E13" s="16" t="s">
        <v>42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33"/>
  <sheetViews>
    <sheetView workbookViewId="0"/>
  </sheetViews>
  <sheetFormatPr defaultRowHeight="15" x14ac:dyDescent="0.25"/>
  <sheetData>
    <row r="1" spans="1:24" x14ac:dyDescent="0.25">
      <c r="A1" s="16" t="s">
        <v>175</v>
      </c>
      <c r="D1" s="16" t="s">
        <v>18</v>
      </c>
      <c r="E1" s="16" t="s">
        <v>44</v>
      </c>
      <c r="F1" s="16" t="s">
        <v>45</v>
      </c>
      <c r="G1" s="16" t="s">
        <v>45</v>
      </c>
      <c r="H1" s="16" t="s">
        <v>45</v>
      </c>
      <c r="I1" s="16" t="s">
        <v>45</v>
      </c>
      <c r="J1" s="16" t="s">
        <v>45</v>
      </c>
      <c r="K1" s="16" t="s">
        <v>45</v>
      </c>
      <c r="L1" s="16" t="s">
        <v>45</v>
      </c>
      <c r="M1" s="16" t="s">
        <v>45</v>
      </c>
      <c r="N1" s="16" t="s">
        <v>45</v>
      </c>
      <c r="O1" s="16" t="s">
        <v>72</v>
      </c>
    </row>
    <row r="5" spans="1:24" x14ac:dyDescent="0.25">
      <c r="D5" s="16" t="s">
        <v>19</v>
      </c>
      <c r="E5" s="16" t="s">
        <v>20</v>
      </c>
    </row>
    <row r="6" spans="1:24" x14ac:dyDescent="0.25">
      <c r="D6" s="16" t="s">
        <v>3</v>
      </c>
    </row>
    <row r="7" spans="1:24" x14ac:dyDescent="0.25">
      <c r="A7" s="16" t="s">
        <v>21</v>
      </c>
      <c r="D7" s="16" t="s">
        <v>9</v>
      </c>
      <c r="E7" s="16" t="s">
        <v>16</v>
      </c>
    </row>
    <row r="8" spans="1:24" x14ac:dyDescent="0.25">
      <c r="A8" s="16" t="s">
        <v>1</v>
      </c>
      <c r="D8" s="16" t="s">
        <v>22</v>
      </c>
      <c r="E8" s="16" t="s">
        <v>73</v>
      </c>
      <c r="O8" s="16" t="s">
        <v>71</v>
      </c>
    </row>
    <row r="10" spans="1:24" x14ac:dyDescent="0.25">
      <c r="A10" s="16" t="s">
        <v>21</v>
      </c>
      <c r="E10" s="16" t="s">
        <v>23</v>
      </c>
      <c r="O10" s="16" t="s">
        <v>36</v>
      </c>
      <c r="P10" s="16" t="s">
        <v>37</v>
      </c>
    </row>
    <row r="11" spans="1:24" x14ac:dyDescent="0.25">
      <c r="A11" s="16" t="s">
        <v>21</v>
      </c>
      <c r="E11" s="16" t="s">
        <v>24</v>
      </c>
      <c r="O11" s="16" t="s">
        <v>5</v>
      </c>
      <c r="P11" s="16" t="s">
        <v>6</v>
      </c>
      <c r="Q11" s="16" t="s">
        <v>9</v>
      </c>
      <c r="R11" s="16" t="s">
        <v>8</v>
      </c>
      <c r="S11" s="16" t="s">
        <v>10</v>
      </c>
      <c r="T11" s="16" t="s">
        <v>4</v>
      </c>
      <c r="U11" s="16" t="s">
        <v>13</v>
      </c>
      <c r="V11" s="16" t="s">
        <v>14</v>
      </c>
      <c r="W11" s="16" t="s">
        <v>11</v>
      </c>
      <c r="X11" s="16" t="s">
        <v>12</v>
      </c>
    </row>
    <row r="12" spans="1:24" x14ac:dyDescent="0.25">
      <c r="A12" s="16" t="s">
        <v>21</v>
      </c>
      <c r="E12" s="16" t="s">
        <v>25</v>
      </c>
      <c r="O12" s="16" t="s">
        <v>7</v>
      </c>
      <c r="P12" s="16" t="s">
        <v>2</v>
      </c>
      <c r="Q12" s="16" t="s">
        <v>38</v>
      </c>
      <c r="R12" s="16" t="s">
        <v>39</v>
      </c>
      <c r="S12" s="16" t="s">
        <v>40</v>
      </c>
      <c r="T12" s="16" t="s">
        <v>41</v>
      </c>
      <c r="U12" s="16" t="s">
        <v>13</v>
      </c>
      <c r="V12" s="16" t="s">
        <v>15</v>
      </c>
      <c r="W12" s="16" t="s">
        <v>11</v>
      </c>
      <c r="X12" s="16" t="s">
        <v>12</v>
      </c>
    </row>
    <row r="13" spans="1:24" x14ac:dyDescent="0.25">
      <c r="E13" s="16" t="s">
        <v>5</v>
      </c>
      <c r="F13" s="16" t="s">
        <v>6</v>
      </c>
      <c r="G13" s="16" t="s">
        <v>9</v>
      </c>
      <c r="H13" s="16" t="s">
        <v>8</v>
      </c>
      <c r="I13" s="16" t="s">
        <v>10</v>
      </c>
      <c r="J13" s="16" t="s">
        <v>4</v>
      </c>
      <c r="K13" s="16" t="s">
        <v>13</v>
      </c>
      <c r="L13" s="16" t="s">
        <v>14</v>
      </c>
      <c r="M13" s="16" t="s">
        <v>11</v>
      </c>
      <c r="N13" s="16" t="s">
        <v>12</v>
      </c>
    </row>
    <row r="14" spans="1:24" x14ac:dyDescent="0.25">
      <c r="A14" s="16" t="s">
        <v>43</v>
      </c>
      <c r="E14" s="16" t="s">
        <v>74</v>
      </c>
      <c r="F14" s="16" t="s">
        <v>75</v>
      </c>
      <c r="G14" s="16" t="s">
        <v>135</v>
      </c>
      <c r="H14" s="16" t="s">
        <v>136</v>
      </c>
      <c r="I14" s="16" t="s">
        <v>76</v>
      </c>
      <c r="J14" s="16" t="s">
        <v>77</v>
      </c>
      <c r="K14" s="16" t="s">
        <v>78</v>
      </c>
      <c r="M14" s="16" t="s">
        <v>48</v>
      </c>
      <c r="N14" s="16" t="s">
        <v>49</v>
      </c>
    </row>
    <row r="15" spans="1:24" x14ac:dyDescent="0.25">
      <c r="A15" s="16" t="s">
        <v>43</v>
      </c>
      <c r="E15" s="16" t="s">
        <v>79</v>
      </c>
      <c r="F15" s="16" t="s">
        <v>80</v>
      </c>
      <c r="G15" s="16" t="s">
        <v>137</v>
      </c>
      <c r="H15" s="16" t="s">
        <v>138</v>
      </c>
      <c r="I15" s="16" t="s">
        <v>31</v>
      </c>
      <c r="J15" s="16" t="s">
        <v>52</v>
      </c>
      <c r="K15" s="16" t="s">
        <v>55</v>
      </c>
      <c r="L15" s="16" t="s">
        <v>56</v>
      </c>
      <c r="M15" s="16" t="s">
        <v>48</v>
      </c>
      <c r="N15" s="16" t="s">
        <v>49</v>
      </c>
    </row>
    <row r="16" spans="1:24" x14ac:dyDescent="0.25">
      <c r="A16" s="16" t="s">
        <v>43</v>
      </c>
      <c r="E16" s="16" t="s">
        <v>81</v>
      </c>
      <c r="F16" s="16" t="s">
        <v>82</v>
      </c>
      <c r="G16" s="16" t="s">
        <v>139</v>
      </c>
      <c r="H16" s="16" t="s">
        <v>140</v>
      </c>
      <c r="I16" s="16" t="s">
        <v>76</v>
      </c>
      <c r="J16" s="16" t="s">
        <v>83</v>
      </c>
      <c r="K16" s="16" t="s">
        <v>84</v>
      </c>
      <c r="M16" s="16" t="s">
        <v>50</v>
      </c>
      <c r="N16" s="16" t="s">
        <v>49</v>
      </c>
    </row>
    <row r="17" spans="1:14" x14ac:dyDescent="0.25">
      <c r="A17" s="16" t="s">
        <v>43</v>
      </c>
      <c r="E17" s="16" t="s">
        <v>85</v>
      </c>
      <c r="F17" s="16" t="s">
        <v>86</v>
      </c>
      <c r="G17" s="16" t="s">
        <v>141</v>
      </c>
      <c r="H17" s="16" t="s">
        <v>142</v>
      </c>
      <c r="I17" s="16" t="s">
        <v>34</v>
      </c>
      <c r="J17" s="16" t="s">
        <v>87</v>
      </c>
      <c r="K17" s="16" t="s">
        <v>88</v>
      </c>
      <c r="M17" s="16" t="s">
        <v>50</v>
      </c>
      <c r="N17" s="16" t="s">
        <v>51</v>
      </c>
    </row>
    <row r="18" spans="1:14" x14ac:dyDescent="0.25">
      <c r="A18" s="16" t="s">
        <v>43</v>
      </c>
      <c r="E18" s="16" t="s">
        <v>89</v>
      </c>
      <c r="F18" s="16" t="s">
        <v>90</v>
      </c>
      <c r="G18" s="16" t="s">
        <v>143</v>
      </c>
      <c r="H18" s="16" t="s">
        <v>144</v>
      </c>
      <c r="I18" s="16" t="s">
        <v>32</v>
      </c>
      <c r="J18" s="16" t="s">
        <v>52</v>
      </c>
      <c r="K18" s="16" t="s">
        <v>91</v>
      </c>
      <c r="L18" s="16" t="s">
        <v>92</v>
      </c>
      <c r="M18" s="16" t="s">
        <v>50</v>
      </c>
      <c r="N18" s="16" t="s">
        <v>49</v>
      </c>
    </row>
    <row r="19" spans="1:14" x14ac:dyDescent="0.25">
      <c r="A19" s="16" t="s">
        <v>43</v>
      </c>
      <c r="E19" s="16" t="s">
        <v>93</v>
      </c>
      <c r="F19" s="16" t="s">
        <v>94</v>
      </c>
      <c r="G19" s="16" t="s">
        <v>145</v>
      </c>
      <c r="H19" s="16" t="s">
        <v>146</v>
      </c>
      <c r="I19" s="16" t="s">
        <v>34</v>
      </c>
      <c r="J19" s="16" t="s">
        <v>95</v>
      </c>
      <c r="K19" s="16" t="s">
        <v>96</v>
      </c>
      <c r="M19" s="16" t="s">
        <v>50</v>
      </c>
      <c r="N19" s="16" t="s">
        <v>54</v>
      </c>
    </row>
    <row r="20" spans="1:14" x14ac:dyDescent="0.25">
      <c r="A20" s="16" t="s">
        <v>43</v>
      </c>
      <c r="E20" s="16" t="s">
        <v>97</v>
      </c>
      <c r="F20" s="16" t="s">
        <v>98</v>
      </c>
      <c r="G20" s="16" t="s">
        <v>147</v>
      </c>
      <c r="H20" s="16" t="s">
        <v>148</v>
      </c>
      <c r="I20" s="16" t="s">
        <v>76</v>
      </c>
      <c r="J20" s="16" t="s">
        <v>99</v>
      </c>
      <c r="K20" s="16" t="s">
        <v>100</v>
      </c>
      <c r="M20" s="16" t="s">
        <v>48</v>
      </c>
      <c r="N20" s="16" t="s">
        <v>54</v>
      </c>
    </row>
    <row r="21" spans="1:14" x14ac:dyDescent="0.25">
      <c r="A21" s="16" t="s">
        <v>43</v>
      </c>
      <c r="E21" s="16" t="s">
        <v>101</v>
      </c>
      <c r="F21" s="16" t="s">
        <v>102</v>
      </c>
      <c r="G21" s="16" t="s">
        <v>149</v>
      </c>
      <c r="H21" s="16" t="s">
        <v>150</v>
      </c>
      <c r="I21" s="16" t="s">
        <v>34</v>
      </c>
      <c r="J21" s="16" t="s">
        <v>103</v>
      </c>
      <c r="K21" s="16" t="s">
        <v>104</v>
      </c>
      <c r="M21" s="16" t="s">
        <v>50</v>
      </c>
      <c r="N21" s="16" t="s">
        <v>51</v>
      </c>
    </row>
    <row r="22" spans="1:14" x14ac:dyDescent="0.25">
      <c r="A22" s="16" t="s">
        <v>43</v>
      </c>
      <c r="E22" s="16" t="s">
        <v>105</v>
      </c>
      <c r="F22" s="16" t="s">
        <v>106</v>
      </c>
      <c r="G22" s="16" t="s">
        <v>151</v>
      </c>
      <c r="H22" s="16" t="s">
        <v>152</v>
      </c>
      <c r="I22" s="16" t="s">
        <v>32</v>
      </c>
      <c r="J22" s="16" t="s">
        <v>52</v>
      </c>
      <c r="K22" s="16" t="s">
        <v>107</v>
      </c>
      <c r="L22" s="16" t="s">
        <v>108</v>
      </c>
      <c r="M22" s="16" t="s">
        <v>50</v>
      </c>
      <c r="N22" s="16" t="s">
        <v>54</v>
      </c>
    </row>
    <row r="23" spans="1:14" x14ac:dyDescent="0.25">
      <c r="A23" s="16" t="s">
        <v>43</v>
      </c>
      <c r="E23" s="16" t="s">
        <v>109</v>
      </c>
      <c r="F23" s="16" t="s">
        <v>110</v>
      </c>
      <c r="G23" s="16" t="s">
        <v>153</v>
      </c>
      <c r="H23" s="16" t="s">
        <v>154</v>
      </c>
      <c r="I23" s="16" t="s">
        <v>32</v>
      </c>
      <c r="J23" s="16" t="s">
        <v>52</v>
      </c>
      <c r="K23" s="16" t="s">
        <v>62</v>
      </c>
      <c r="L23" s="16" t="s">
        <v>63</v>
      </c>
      <c r="M23" s="16" t="s">
        <v>50</v>
      </c>
      <c r="N23" s="16" t="s">
        <v>49</v>
      </c>
    </row>
    <row r="24" spans="1:14" x14ac:dyDescent="0.25">
      <c r="A24" s="16" t="s">
        <v>43</v>
      </c>
      <c r="E24" s="16" t="s">
        <v>111</v>
      </c>
      <c r="F24" s="16" t="s">
        <v>112</v>
      </c>
      <c r="G24" s="16" t="s">
        <v>155</v>
      </c>
      <c r="H24" s="16" t="s">
        <v>156</v>
      </c>
      <c r="I24" s="16" t="s">
        <v>32</v>
      </c>
      <c r="J24" s="16" t="s">
        <v>52</v>
      </c>
      <c r="K24" s="16" t="s">
        <v>113</v>
      </c>
      <c r="L24" s="16" t="s">
        <v>114</v>
      </c>
      <c r="M24" s="16" t="s">
        <v>50</v>
      </c>
      <c r="N24" s="16" t="s">
        <v>51</v>
      </c>
    </row>
    <row r="25" spans="1:14" x14ac:dyDescent="0.25">
      <c r="A25" s="16" t="s">
        <v>43</v>
      </c>
      <c r="E25" s="16" t="s">
        <v>115</v>
      </c>
      <c r="F25" s="16" t="s">
        <v>116</v>
      </c>
      <c r="G25" s="16" t="s">
        <v>157</v>
      </c>
      <c r="H25" s="16" t="s">
        <v>158</v>
      </c>
      <c r="I25" s="16" t="s">
        <v>33</v>
      </c>
      <c r="J25" s="16" t="s">
        <v>52</v>
      </c>
      <c r="K25" s="16" t="s">
        <v>55</v>
      </c>
      <c r="L25" s="16" t="s">
        <v>56</v>
      </c>
      <c r="M25" s="16" t="s">
        <v>48</v>
      </c>
      <c r="N25" s="16" t="s">
        <v>54</v>
      </c>
    </row>
    <row r="26" spans="1:14" x14ac:dyDescent="0.25">
      <c r="A26" s="16" t="s">
        <v>43</v>
      </c>
      <c r="E26" s="16" t="s">
        <v>117</v>
      </c>
      <c r="F26" s="16" t="s">
        <v>118</v>
      </c>
      <c r="G26" s="16" t="s">
        <v>159</v>
      </c>
      <c r="H26" s="16" t="s">
        <v>160</v>
      </c>
      <c r="I26" s="16" t="s">
        <v>31</v>
      </c>
      <c r="J26" s="16" t="s">
        <v>52</v>
      </c>
      <c r="K26" s="16" t="s">
        <v>119</v>
      </c>
      <c r="L26" s="16" t="s">
        <v>120</v>
      </c>
      <c r="M26" s="16" t="s">
        <v>48</v>
      </c>
      <c r="N26" s="16" t="s">
        <v>51</v>
      </c>
    </row>
    <row r="27" spans="1:14" x14ac:dyDescent="0.25">
      <c r="A27" s="16" t="s">
        <v>43</v>
      </c>
      <c r="E27" s="16" t="s">
        <v>64</v>
      </c>
      <c r="F27" s="16" t="s">
        <v>65</v>
      </c>
      <c r="G27" s="16" t="s">
        <v>161</v>
      </c>
      <c r="H27" s="16" t="s">
        <v>162</v>
      </c>
      <c r="I27" s="16" t="s">
        <v>32</v>
      </c>
      <c r="J27" s="16" t="s">
        <v>52</v>
      </c>
      <c r="K27" s="16" t="s">
        <v>59</v>
      </c>
      <c r="L27" s="16" t="s">
        <v>60</v>
      </c>
      <c r="M27" s="16" t="s">
        <v>50</v>
      </c>
      <c r="N27" s="16" t="s">
        <v>49</v>
      </c>
    </row>
    <row r="28" spans="1:14" x14ac:dyDescent="0.25">
      <c r="A28" s="16" t="s">
        <v>43</v>
      </c>
      <c r="E28" s="16" t="s">
        <v>121</v>
      </c>
      <c r="F28" s="16" t="s">
        <v>122</v>
      </c>
      <c r="G28" s="16" t="s">
        <v>163</v>
      </c>
      <c r="H28" s="16" t="s">
        <v>164</v>
      </c>
      <c r="I28" s="16" t="s">
        <v>123</v>
      </c>
      <c r="J28" s="16" t="s">
        <v>52</v>
      </c>
      <c r="K28" s="16" t="s">
        <v>124</v>
      </c>
      <c r="L28" s="16" t="s">
        <v>53</v>
      </c>
      <c r="M28" s="16" t="s">
        <v>61</v>
      </c>
      <c r="N28" s="16" t="s">
        <v>49</v>
      </c>
    </row>
    <row r="29" spans="1:14" x14ac:dyDescent="0.25">
      <c r="A29" s="16" t="s">
        <v>43</v>
      </c>
      <c r="E29" s="16" t="s">
        <v>66</v>
      </c>
      <c r="F29" s="16" t="s">
        <v>67</v>
      </c>
      <c r="G29" s="16" t="s">
        <v>165</v>
      </c>
      <c r="H29" s="16" t="s">
        <v>166</v>
      </c>
      <c r="I29" s="16" t="s">
        <v>34</v>
      </c>
      <c r="J29" s="16" t="s">
        <v>57</v>
      </c>
      <c r="K29" s="16" t="s">
        <v>58</v>
      </c>
      <c r="M29" s="16" t="s">
        <v>50</v>
      </c>
      <c r="N29" s="16" t="s">
        <v>54</v>
      </c>
    </row>
    <row r="30" spans="1:14" x14ac:dyDescent="0.25">
      <c r="A30" s="16" t="s">
        <v>43</v>
      </c>
      <c r="E30" s="16" t="s">
        <v>125</v>
      </c>
      <c r="F30" s="16" t="s">
        <v>126</v>
      </c>
      <c r="G30" s="16" t="s">
        <v>167</v>
      </c>
      <c r="H30" s="16" t="s">
        <v>168</v>
      </c>
      <c r="I30" s="16" t="s">
        <v>34</v>
      </c>
      <c r="J30" s="16" t="s">
        <v>52</v>
      </c>
      <c r="K30" s="16" t="s">
        <v>127</v>
      </c>
      <c r="L30" s="16" t="s">
        <v>128</v>
      </c>
    </row>
    <row r="31" spans="1:14" x14ac:dyDescent="0.25">
      <c r="A31" s="16" t="s">
        <v>43</v>
      </c>
      <c r="E31" s="16" t="s">
        <v>129</v>
      </c>
      <c r="F31" s="16" t="s">
        <v>130</v>
      </c>
      <c r="G31" s="16" t="s">
        <v>169</v>
      </c>
      <c r="H31" s="16" t="s">
        <v>170</v>
      </c>
      <c r="I31" s="16" t="s">
        <v>34</v>
      </c>
      <c r="J31" s="16" t="s">
        <v>52</v>
      </c>
      <c r="K31" s="16" t="s">
        <v>127</v>
      </c>
      <c r="L31" s="16" t="s">
        <v>128</v>
      </c>
    </row>
    <row r="32" spans="1:14" x14ac:dyDescent="0.25">
      <c r="A32" s="16" t="s">
        <v>43</v>
      </c>
      <c r="E32" s="16" t="s">
        <v>131</v>
      </c>
      <c r="F32" s="16" t="s">
        <v>132</v>
      </c>
      <c r="G32" s="16" t="s">
        <v>171</v>
      </c>
      <c r="H32" s="16" t="s">
        <v>172</v>
      </c>
      <c r="I32" s="16" t="s">
        <v>34</v>
      </c>
      <c r="J32" s="16" t="s">
        <v>52</v>
      </c>
      <c r="K32" s="16" t="s">
        <v>133</v>
      </c>
      <c r="L32" s="16" t="s">
        <v>134</v>
      </c>
    </row>
    <row r="33" spans="1:14" x14ac:dyDescent="0.25">
      <c r="A33" s="16" t="s">
        <v>43</v>
      </c>
      <c r="E33" s="16" t="s">
        <v>46</v>
      </c>
      <c r="G33" s="16" t="s">
        <v>68</v>
      </c>
      <c r="H33" s="16" t="s">
        <v>69</v>
      </c>
      <c r="N33" s="16" t="s">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0219DE6A-BEEC-4A9C-9802-429E08C94F32}">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Profit</vt:lpstr>
      <vt:lpstr>Profit Percentage</vt: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Overview on Salesperson Performance</dc:title>
  <dc:subject>Jet Basics</dc:subject>
  <dc:creator>Stephen J. Little</dc:creator>
  <dc:description>Sales and profit information by salesperson.  This report can assist in measuring and tracking salesperson performance.</dc:description>
  <cp:lastModifiedBy>Haseeb Tariq</cp:lastModifiedBy>
  <cp:lastPrinted>2011-06-23T01:17:08Z</cp:lastPrinted>
  <dcterms:created xsi:type="dcterms:W3CDTF">2011-04-22T22:33:39Z</dcterms:created>
  <dcterms:modified xsi:type="dcterms:W3CDTF">2023-09-04T10:23:14Z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