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3" documentId="11_B2837D5313E9886BAF49A835683855E9B0D450B8" xr6:coauthVersionLast="47" xr6:coauthVersionMax="47" xr10:uidLastSave="{D22164C2-526E-47D0-B464-DCBAF8430D12}"/>
  <bookViews>
    <workbookView xWindow="-120" yWindow="-120" windowWidth="29040" windowHeight="17520" xr2:uid="{00000000-000D-0000-FFFF-FFFF00000000}"/>
  </bookViews>
  <sheets>
    <sheet name="Report Table" sheetId="10" r:id="rId1"/>
    <sheet name="Report" sheetId="1" r:id="rId2"/>
    <sheet name="Sheet2" sheetId="67" state="veryHidden" r:id="rId3"/>
    <sheet name="Sheet3" sheetId="68" state="veryHidden" r:id="rId4"/>
    <sheet name="Sheet4" sheetId="69" state="veryHidden" r:id="rId5"/>
  </sheets>
  <definedNames>
    <definedName name="Slicer_Customer_Posting_Group">#N/A</definedName>
    <definedName name="Slicer_Global_Dim_1">#N/A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4" i="1" l="1"/>
  <c r="Z26" i="1"/>
  <c r="AA26" i="1"/>
  <c r="AB26" i="1"/>
  <c r="AC26" i="1"/>
  <c r="AD26" i="1"/>
  <c r="AE26" i="1"/>
  <c r="Q162" i="1"/>
  <c r="P162" i="1"/>
  <c r="O162" i="1"/>
  <c r="N162" i="1"/>
  <c r="M162" i="1"/>
  <c r="L162" i="1"/>
  <c r="F162" i="1"/>
  <c r="C21" i="1"/>
  <c r="AE25" i="1" s="1"/>
  <c r="C19" i="1"/>
  <c r="AD25" i="1" s="1"/>
  <c r="C17" i="1"/>
  <c r="AC25" i="1" s="1"/>
  <c r="C15" i="1"/>
  <c r="AB25" i="1" s="1"/>
  <c r="D3" i="1"/>
  <c r="D20" i="1" s="1"/>
  <c r="D14" i="1" l="1"/>
  <c r="D5" i="10"/>
  <c r="R20" i="1"/>
  <c r="R22" i="1"/>
  <c r="D16" i="1"/>
  <c r="D10" i="1"/>
  <c r="R10" i="1"/>
  <c r="D18" i="1"/>
  <c r="R16" i="1"/>
  <c r="D22" i="1"/>
  <c r="D12" i="1"/>
  <c r="R12" i="1"/>
  <c r="R18" i="1"/>
  <c r="R14" i="1"/>
</calcChain>
</file>

<file path=xl/sharedStrings.xml><?xml version="1.0" encoding="utf-8"?>
<sst xmlns="http://schemas.openxmlformats.org/spreadsheetml/2006/main" count="3737" uniqueCount="1189">
  <si>
    <t>Auto+Hide+Values</t>
  </si>
  <si>
    <t>Hide</t>
  </si>
  <si>
    <t>Tables and Fields</t>
  </si>
  <si>
    <t>Filters</t>
  </si>
  <si>
    <t>Links:</t>
  </si>
  <si>
    <t>Headers:</t>
  </si>
  <si>
    <t>Fields:</t>
  </si>
  <si>
    <t>Name</t>
  </si>
  <si>
    <t>Customer Posting Group</t>
  </si>
  <si>
    <t>Number</t>
  </si>
  <si>
    <t>Credit Limit</t>
  </si>
  <si>
    <t>Contact Name</t>
  </si>
  <si>
    <t>Phone Number</t>
  </si>
  <si>
    <t>Global Dim 1</t>
  </si>
  <si>
    <t>Global Dim 2</t>
  </si>
  <si>
    <t>Balance Due</t>
  </si>
  <si>
    <t>Days in Period</t>
  </si>
  <si>
    <t>Accounts Receivable Summary Report</t>
  </si>
  <si>
    <t xml:space="preserve">  Above Credit Limit</t>
  </si>
  <si>
    <t>Grand Total</t>
  </si>
  <si>
    <t xml:space="preserve"> 0-30</t>
  </si>
  <si>
    <t xml:space="preserve"> Balance Due</t>
  </si>
  <si>
    <t xml:space="preserve"> 31-60</t>
  </si>
  <si>
    <t xml:space="preserve"> 61-90</t>
  </si>
  <si>
    <t xml:space="preserve"> 91+</t>
  </si>
  <si>
    <t>Date Format</t>
  </si>
  <si>
    <t>mm/dd/yyyy</t>
  </si>
  <si>
    <t>&lt;&gt;0</t>
  </si>
  <si>
    <t>Needs to match NAV date format</t>
  </si>
  <si>
    <t>20 Initial Entry Due Date</t>
  </si>
  <si>
    <t>1 No.</t>
  </si>
  <si>
    <t>2 Name</t>
  </si>
  <si>
    <t>20 Credit Limit (LCY)</t>
  </si>
  <si>
    <t>8 Contact</t>
  </si>
  <si>
    <t>9 Phone No.</t>
  </si>
  <si>
    <t>21 Customer Posting Group</t>
  </si>
  <si>
    <t>16 Global Dimension 1 Code</t>
  </si>
  <si>
    <t>17 Global Dimension 2 Code</t>
  </si>
  <si>
    <t>18 Customer</t>
  </si>
  <si>
    <t>379 Detailed Cust. Ledg. Entry</t>
  </si>
  <si>
    <t>Option</t>
  </si>
  <si>
    <t>Title</t>
  </si>
  <si>
    <t>Value</t>
  </si>
  <si>
    <t>Tooltip</t>
  </si>
  <si>
    <t>61 Net Change (LCY)</t>
  </si>
  <si>
    <t>55 Date Filter</t>
  </si>
  <si>
    <t>4 Posting Date</t>
  </si>
  <si>
    <t>Current</t>
  </si>
  <si>
    <t xml:space="preserve"> Current</t>
  </si>
  <si>
    <t>As of Date</t>
  </si>
  <si>
    <t>Enter a date using the date format used in your NAV instance</t>
  </si>
  <si>
    <t>30</t>
  </si>
  <si>
    <t>=".."&amp;$D$3</t>
  </si>
  <si>
    <t>=".."&amp;TEXT($D$3,$D$5)</t>
  </si>
  <si>
    <t>=$D$3+1&amp;".."</t>
  </si>
  <si>
    <t>=TEXT($D$3+1,$D$5)&amp;".."</t>
  </si>
  <si>
    <t>="0-"&amp;$D$4</t>
  </si>
  <si>
    <t>=$D$3-$D$4+1&amp;".."&amp;$D$3</t>
  </si>
  <si>
    <t>=TEXT($D$3-$D$4+1,$D$5)&amp;".."&amp;TEXT($D$3,$D$5)</t>
  </si>
  <si>
    <t>=$D$4+1&amp;"-" &amp;2*$D$4</t>
  </si>
  <si>
    <t>=$D$3-($D$4*2)+1&amp;".."&amp;$D$3-$D$4</t>
  </si>
  <si>
    <t>=TEXT($D$3-($D$4*2)+1,$D$5)&amp;".."&amp;TEXT($D$3-$D$4,$D$5)</t>
  </si>
  <si>
    <t>=2*$D$4+1&amp;"-" &amp;3*$D$4</t>
  </si>
  <si>
    <t>=$D$3-($D$4*3)+1&amp;".."&amp;$D$3-(2*$D$4)</t>
  </si>
  <si>
    <t>=TEXT($D$3-($D$4*3)+1,$D$5)&amp;".."&amp;TEXT($D$3-(2*$D$4),$D$5)</t>
  </si>
  <si>
    <t>=(3*$D$4)+1&amp;"+"</t>
  </si>
  <si>
    <t>=".."&amp;$D$3-($D$4*3)</t>
  </si>
  <si>
    <t>=".."&amp;TEXT($D$3-($D$4*3),$D$5)</t>
  </si>
  <si>
    <t>=NL("Link","379 Detailed Cust. Ledg. Entry",,"9 Customer No.","=1 No.","Filters=",$C$12:$D$12)</t>
  </si>
  <si>
    <t>=C15</t>
  </si>
  <si>
    <t>=C17</t>
  </si>
  <si>
    <t>=C19</t>
  </si>
  <si>
    <t>=C21</t>
  </si>
  <si>
    <t>=NL("LinkSum","379 Detailed Cust. Ledg. Entry","8 Amount (LCY)")</t>
  </si>
  <si>
    <t>=NL("LinkSum","379 Detailed Cust. Ledg. Entry","8 Amount (LCY)","Filters=",$C$14:$D$14)</t>
  </si>
  <si>
    <t>=NL("LinkSum","379 Detailed Cust. Ledg. Entry","8 Amount (LCY)","Filters=",$C$16:$D$16)</t>
  </si>
  <si>
    <t>=NL("LinkSum","379 Detailed Cust. Ledg. Entry","8 Amount (LCY)","Filters=",$C$18:$D$18)</t>
  </si>
  <si>
    <t>=NL("LinkSum","379 Detailed Cust. Ledg. Entry","8 Amount (LCY)","Filters=",$C$20:$D$20)</t>
  </si>
  <si>
    <t>=NL("LinkSum","379 Detailed Cust. Ledg. Entry","8 Amount (LCY)","Filters=",$C$22:$D$22)</t>
  </si>
  <si>
    <t>0-30</t>
  </si>
  <si>
    <t>31-60</t>
  </si>
  <si>
    <t>61-90</t>
  </si>
  <si>
    <t>91+</t>
  </si>
  <si>
    <t>AutoTable</t>
  </si>
  <si>
    <t>Value+Fit</t>
  </si>
  <si>
    <t>AutoTable+Fit</t>
  </si>
  <si>
    <t>Total</t>
  </si>
  <si>
    <t>C100008</t>
  </si>
  <si>
    <t>Blanemark Hifi Shop</t>
  </si>
  <si>
    <t>Mike Everson</t>
  </si>
  <si>
    <t>+44 60 406 98 23</t>
  </si>
  <si>
    <t>EU</t>
  </si>
  <si>
    <t>SPORTS</t>
  </si>
  <si>
    <t>LARGE</t>
  </si>
  <si>
    <t>C100012</t>
  </si>
  <si>
    <t>Bainbridges</t>
  </si>
  <si>
    <t>Susan Young</t>
  </si>
  <si>
    <t>+1 (810) 659-6711</t>
  </si>
  <si>
    <t>OTHER</t>
  </si>
  <si>
    <t>SMALL</t>
  </si>
  <si>
    <t>C100013</t>
  </si>
  <si>
    <t>Candoxy Kontor A/S</t>
  </si>
  <si>
    <t>Hr. Jonathan Mollerup</t>
  </si>
  <si>
    <t>+45 96 156 36 60</t>
  </si>
  <si>
    <t>C100014</t>
  </si>
  <si>
    <t>Candoxy Nederland BV</t>
  </si>
  <si>
    <t>Rob Verhoff</t>
  </si>
  <si>
    <t>+22 20 489 09 43</t>
  </si>
  <si>
    <t>MEDIUM</t>
  </si>
  <si>
    <t>C100015</t>
  </si>
  <si>
    <t>Carl Anthony</t>
  </si>
  <si>
    <t>Hr. Carl Anthony</t>
  </si>
  <si>
    <t>+45 64 831 90 45</t>
  </si>
  <si>
    <t>CORPORATE</t>
  </si>
  <si>
    <t>C100017</t>
  </si>
  <si>
    <t>Centromerkur d.o.o.</t>
  </si>
  <si>
    <t>ga. Renata Lavtar</t>
  </si>
  <si>
    <t>+52 43 329 48 27</t>
  </si>
  <si>
    <t>C100018</t>
  </si>
  <si>
    <t>City Of Chicago</t>
  </si>
  <si>
    <t>Marta Freeley</t>
  </si>
  <si>
    <t>+1 (399) 404-4861</t>
  </si>
  <si>
    <t>NA</t>
  </si>
  <si>
    <t>C100019</t>
  </si>
  <si>
    <t>Corporación Beta</t>
  </si>
  <si>
    <t>Srta. Vanessa Garcia Garcia</t>
  </si>
  <si>
    <t>+34 33 207 06 58</t>
  </si>
  <si>
    <t>C100020</t>
  </si>
  <si>
    <t>Cronus Cardoxy Procurement</t>
  </si>
  <si>
    <t>Hansgeorg Janke</t>
  </si>
  <si>
    <t>+49 01 225 89 42</t>
  </si>
  <si>
    <t>C100021</t>
  </si>
  <si>
    <t>Cronus Cardoxy Sales</t>
  </si>
  <si>
    <t>Leopold Rhein</t>
  </si>
  <si>
    <t>+45 26 097 03 14</t>
  </si>
  <si>
    <t>C100023</t>
  </si>
  <si>
    <t>Deerfield Graphics Company</t>
  </si>
  <si>
    <t>Mr. Kevin Wright</t>
  </si>
  <si>
    <t>+1 (706) 769-3868</t>
  </si>
  <si>
    <t>C100025</t>
  </si>
  <si>
    <t>Derringers Resturants</t>
  </si>
  <si>
    <t>Cecil B Demil</t>
  </si>
  <si>
    <t>+1 (651) 112-5480</t>
  </si>
  <si>
    <t>C100026</t>
  </si>
  <si>
    <t>Designstudio Gmunden</t>
  </si>
  <si>
    <t>Fr. Birgitte Vestphael</t>
  </si>
  <si>
    <t>+43 77 067 28 95</t>
  </si>
  <si>
    <t>C100029</t>
  </si>
  <si>
    <t>Elkhorn Airport</t>
  </si>
  <si>
    <t>Mr. Ryan Danner</t>
  </si>
  <si>
    <t>C100030</t>
  </si>
  <si>
    <t>Stutringers</t>
  </si>
  <si>
    <t>Mr. Dameon Neth</t>
  </si>
  <si>
    <t>C100031</t>
  </si>
  <si>
    <t>Englunds Kontorsmöbler AB</t>
  </si>
  <si>
    <t>Gerold Bachmann</t>
  </si>
  <si>
    <t>+48 78 143 54 22</t>
  </si>
  <si>
    <t>C100032</t>
  </si>
  <si>
    <t>EXPORTLES d.o.o.</t>
  </si>
  <si>
    <t>ga. Katja Valjavec</t>
  </si>
  <si>
    <t>C100033</t>
  </si>
  <si>
    <t>Fairway Sound</t>
  </si>
  <si>
    <t>Stephanie Brooks</t>
  </si>
  <si>
    <t>+1 (212) 150-9944</t>
  </si>
  <si>
    <t>C100035</t>
  </si>
  <si>
    <t>First Touch Marketing</t>
  </si>
  <si>
    <t>Ms. Tammy L. McDonald</t>
  </si>
  <si>
    <t>+1 (706) 537-5297</t>
  </si>
  <si>
    <t>C100036</t>
  </si>
  <si>
    <t>Francematic</t>
  </si>
  <si>
    <t>M. Herve BOURAIMA</t>
  </si>
  <si>
    <t>+33 32 416 73 19</t>
  </si>
  <si>
    <t>C100037</t>
  </si>
  <si>
    <t>Tempsons Tropies</t>
  </si>
  <si>
    <t>Bill Watles</t>
  </si>
  <si>
    <t>+1 (807) 557-8465</t>
  </si>
  <si>
    <t>C100038</t>
  </si>
  <si>
    <t>Gagn &amp; Gaman</t>
  </si>
  <si>
    <t>Ragnheidur K. Gudmundsdottir</t>
  </si>
  <si>
    <t>+129 54 308 88 27</t>
  </si>
  <si>
    <t>C100039</t>
  </si>
  <si>
    <t>Gary's Sports</t>
  </si>
  <si>
    <t>James Madison</t>
  </si>
  <si>
    <t>+1 (354) 338-0114</t>
  </si>
  <si>
    <t>C100040</t>
  </si>
  <si>
    <t>Guildford Water Department</t>
  </si>
  <si>
    <t>Mr. Jim Stewart</t>
  </si>
  <si>
    <t>+1 (706) 627-0632</t>
  </si>
  <si>
    <t>C100041</t>
  </si>
  <si>
    <t>Heimilisprydi</t>
  </si>
  <si>
    <t>Gunnar Orn Thorsteinsson</t>
  </si>
  <si>
    <t>C100042</t>
  </si>
  <si>
    <t>Helguera industrial</t>
  </si>
  <si>
    <t>Sr. Ramon Garcia Noblejas</t>
  </si>
  <si>
    <t>+34 80 659 92 17</t>
  </si>
  <si>
    <t>C100044</t>
  </si>
  <si>
    <t>Hotel Pferdesee</t>
  </si>
  <si>
    <t>Herrn Jonathan Haas</t>
  </si>
  <si>
    <t>+49 14 981 97 71</t>
  </si>
  <si>
    <t>C100046</t>
  </si>
  <si>
    <t>John Haddock Insurance Co.</t>
  </si>
  <si>
    <t>Miss Patricia Doyle</t>
  </si>
  <si>
    <t>+1 (800) 480-0797</t>
  </si>
  <si>
    <t>EVENTS</t>
  </si>
  <si>
    <t>C100049</t>
  </si>
  <si>
    <t>Konberg Tapet AB</t>
  </si>
  <si>
    <t>Asta Von Elfstein</t>
  </si>
  <si>
    <t>C100050</t>
  </si>
  <si>
    <t>Lauritzen Kontorm¢bler A/S</t>
  </si>
  <si>
    <t>Fr. Jenny Gottfried</t>
  </si>
  <si>
    <t>+45 03 284 96 30</t>
  </si>
  <si>
    <t>C100051</t>
  </si>
  <si>
    <t>Libros S.A.</t>
  </si>
  <si>
    <t>Sr. Oscar Alfonso Caceres</t>
  </si>
  <si>
    <t>+34 55 088 04 24</t>
  </si>
  <si>
    <t>C100052</t>
  </si>
  <si>
    <t>Livre Importants</t>
  </si>
  <si>
    <t>M. Lionel PENUCHOT</t>
  </si>
  <si>
    <t>C100053</t>
  </si>
  <si>
    <t>London Candoxy Storage Campus</t>
  </si>
  <si>
    <t>Mr. John Kane</t>
  </si>
  <si>
    <t>C100054</t>
  </si>
  <si>
    <t>C100056</t>
  </si>
  <si>
    <t>Lovaina Contractors</t>
  </si>
  <si>
    <t>Hans Visser</t>
  </si>
  <si>
    <t>+32 97 645 01 22</t>
  </si>
  <si>
    <t>C100058</t>
  </si>
  <si>
    <t>Marsholm Karmstol</t>
  </si>
  <si>
    <t>Matthias von Schellendorff</t>
  </si>
  <si>
    <t>C100059</t>
  </si>
  <si>
    <t>Meersen Meubelen</t>
  </si>
  <si>
    <t>Michael Vanderhyde</t>
  </si>
  <si>
    <t>+22 05 520 07 68</t>
  </si>
  <si>
    <t>C100060</t>
  </si>
  <si>
    <t>MEMA Ljubljana d.o.o.</t>
  </si>
  <si>
    <t>g. Bostjan Lukan</t>
  </si>
  <si>
    <t>C100062</t>
  </si>
  <si>
    <t>Michael Feit - Möbelhaus</t>
  </si>
  <si>
    <t>Hr. Carl Langhorn</t>
  </si>
  <si>
    <t>C100063</t>
  </si>
  <si>
    <t>Möbel Scherrer AG</t>
  </si>
  <si>
    <t>Herrn Stefan Delmarco</t>
  </si>
  <si>
    <t>+56 41 547 42 76</t>
  </si>
  <si>
    <t>C100064</t>
  </si>
  <si>
    <t>Möbel Siegfried</t>
  </si>
  <si>
    <t>Hr. Dr. Daniel Weisman</t>
  </si>
  <si>
    <t>C100065</t>
  </si>
  <si>
    <t>Nieuwe Zandpoort NV</t>
  </si>
  <si>
    <t>Kevin Verboort</t>
  </si>
  <si>
    <t>C100066</t>
  </si>
  <si>
    <t>Office Solutions</t>
  </si>
  <si>
    <t>Susan Sureano</t>
  </si>
  <si>
    <t>+1 (049) 685-9755</t>
  </si>
  <si>
    <t>C100068</t>
  </si>
  <si>
    <t>Outdoor Gear Unlimited</t>
  </si>
  <si>
    <t>Sara Kline</t>
  </si>
  <si>
    <t>+44 89 108 11 34</t>
  </si>
  <si>
    <t>C100069</t>
  </si>
  <si>
    <t>Parmentier Boutique</t>
  </si>
  <si>
    <t>M. Jean E. TRENARY</t>
  </si>
  <si>
    <t>C100070</t>
  </si>
  <si>
    <t>Pilatus AG</t>
  </si>
  <si>
    <t>Fr. Gabriele Dickmann</t>
  </si>
  <si>
    <t>+56 58 797 68 56</t>
  </si>
  <si>
    <t>C100072</t>
  </si>
  <si>
    <t>Danger Unlimited</t>
  </si>
  <si>
    <t>Mr. Scott Mitchell</t>
  </si>
  <si>
    <t>+1 (640) 415-7013</t>
  </si>
  <si>
    <t>C100073</t>
  </si>
  <si>
    <t>Ravel M¢bler</t>
  </si>
  <si>
    <t>Fr. Karen Berg</t>
  </si>
  <si>
    <t>+45 52 181 26 04</t>
  </si>
  <si>
    <t>C100075</t>
  </si>
  <si>
    <t>Selangorian Ltd.</t>
  </si>
  <si>
    <t>Mr. Mark McArthur</t>
  </si>
  <si>
    <t>+1 (000) 010-9525</t>
  </si>
  <si>
    <t>C100076</t>
  </si>
  <si>
    <t>Showmasters</t>
  </si>
  <si>
    <t>+1 (281) 420-4836</t>
  </si>
  <si>
    <t>C100081</t>
  </si>
  <si>
    <t>Sonnmatt Design</t>
  </si>
  <si>
    <t>Fr. Annelie Zuber</t>
  </si>
  <si>
    <t>+56 61 606 79 52</t>
  </si>
  <si>
    <t>C100082</t>
  </si>
  <si>
    <t>Sporting Goods Emporium</t>
  </si>
  <si>
    <t>Bill Winton</t>
  </si>
  <si>
    <t>+1 (471) 339-7572</t>
  </si>
  <si>
    <t>C100083</t>
  </si>
  <si>
    <t>Stanfords</t>
  </si>
  <si>
    <t>Chris Watley</t>
  </si>
  <si>
    <t>+1 (074) 063-3348</t>
  </si>
  <si>
    <t>C100084</t>
  </si>
  <si>
    <t>The Cannon Group PLC</t>
  </si>
  <si>
    <t>Mr. Andy Teal</t>
  </si>
  <si>
    <t>+1 (706) 651-6055</t>
  </si>
  <si>
    <t>C100085</t>
  </si>
  <si>
    <t>The Device Shop</t>
  </si>
  <si>
    <t>Keith Dean</t>
  </si>
  <si>
    <t>+44 42 197 60 44</t>
  </si>
  <si>
    <t>C100086</t>
  </si>
  <si>
    <t>Top Action Sports</t>
  </si>
  <si>
    <t>Cynthia Lou</t>
  </si>
  <si>
    <t>+1 (066) 284-6231</t>
  </si>
  <si>
    <t>C100088</t>
  </si>
  <si>
    <t>Triton Industries</t>
  </si>
  <si>
    <t>Brandon Lee</t>
  </si>
  <si>
    <t>+1 (904) 408-5657</t>
  </si>
  <si>
    <t>C100089</t>
  </si>
  <si>
    <t>University of Oregon</t>
  </si>
  <si>
    <t>Sue Smith</t>
  </si>
  <si>
    <t>+1 (860) 573-5257</t>
  </si>
  <si>
    <t>C100092</t>
  </si>
  <si>
    <t>Zuni Home Crafts Ltd.</t>
  </si>
  <si>
    <t>Mr. James R. Hamilton</t>
  </si>
  <si>
    <t>+44 08 425 51 97</t>
  </si>
  <si>
    <t>C100094</t>
  </si>
  <si>
    <t>Ranice Sports</t>
  </si>
  <si>
    <t>Ian Anderson</t>
  </si>
  <si>
    <t>+44 74 324 64 33</t>
  </si>
  <si>
    <t>C100095</t>
  </si>
  <si>
    <t>Randotax Outfitters</t>
  </si>
  <si>
    <t>Blaine Everson</t>
  </si>
  <si>
    <t>+1 (829) 055-2801</t>
  </si>
  <si>
    <t>C100096</t>
  </si>
  <si>
    <t>D-Com Industries</t>
  </si>
  <si>
    <t>Susan Wells</t>
  </si>
  <si>
    <t>+1 (627) 134-5154</t>
  </si>
  <si>
    <t>C100097</t>
  </si>
  <si>
    <t>Solotech</t>
  </si>
  <si>
    <t>Bill Johnson</t>
  </si>
  <si>
    <t>+1 (555) 428-8761</t>
  </si>
  <si>
    <t>C100098</t>
  </si>
  <si>
    <t>BlackCane Motor Works</t>
  </si>
  <si>
    <t>David Everson</t>
  </si>
  <si>
    <t>+1 (012) 198-5486</t>
  </si>
  <si>
    <t>C100099</t>
  </si>
  <si>
    <t>Voltive Systems</t>
  </si>
  <si>
    <t>Katie Perry</t>
  </si>
  <si>
    <t>+1 (603) 179-5253</t>
  </si>
  <si>
    <t>C100100</t>
  </si>
  <si>
    <t>Keybase, Inc.</t>
  </si>
  <si>
    <t>Steve Austin</t>
  </si>
  <si>
    <t>+1 (689) 253-7349</t>
  </si>
  <si>
    <t>C100101</t>
  </si>
  <si>
    <t>ZoomTrax Systems</t>
  </si>
  <si>
    <t>Kevin Watson</t>
  </si>
  <si>
    <t>+1 (576) 857-1000</t>
  </si>
  <si>
    <t>C100102</t>
  </si>
  <si>
    <t xml:space="preserve">BEI Outfitters </t>
  </si>
  <si>
    <t>Sarah Furguson</t>
  </si>
  <si>
    <t>+1 (533) 284-1808</t>
  </si>
  <si>
    <t>C100103</t>
  </si>
  <si>
    <t>AlphaQuote</t>
  </si>
  <si>
    <t>Bob Berman</t>
  </si>
  <si>
    <t>+1 (997) 541-7402</t>
  </si>
  <si>
    <t>C100104</t>
  </si>
  <si>
    <t>DenoTech</t>
  </si>
  <si>
    <t>Bill Blass</t>
  </si>
  <si>
    <t>+1 (902) 200-1272</t>
  </si>
  <si>
    <t>C100105</t>
  </si>
  <si>
    <t>Esystems</t>
  </si>
  <si>
    <t>Mildred Botiner</t>
  </si>
  <si>
    <t>+1 (184) 883-6833</t>
  </si>
  <si>
    <t>C100106</t>
  </si>
  <si>
    <t>Equinox Sporting Goods</t>
  </si>
  <si>
    <t>Steve Watson</t>
  </si>
  <si>
    <t>+1 (531) 766-8716</t>
  </si>
  <si>
    <t>C100107</t>
  </si>
  <si>
    <t>Lexitechnology</t>
  </si>
  <si>
    <t>Narisa De la Ezma</t>
  </si>
  <si>
    <t>+22 03 368 75 74</t>
  </si>
  <si>
    <t>C100108</t>
  </si>
  <si>
    <t>Kinfix Industries</t>
  </si>
  <si>
    <t>Aurora White</t>
  </si>
  <si>
    <t>+1 (147) 758-5791</t>
  </si>
  <si>
    <t>C100110</t>
  </si>
  <si>
    <t>Ganzlex NV</t>
  </si>
  <si>
    <t>Israfel Darkmoon</t>
  </si>
  <si>
    <t>+22 34 987 39 24</t>
  </si>
  <si>
    <t>C100112</t>
  </si>
  <si>
    <t>Basingers</t>
  </si>
  <si>
    <t>Leluna Morrisey</t>
  </si>
  <si>
    <t>+1 (184) 447-7367</t>
  </si>
  <si>
    <t>C100113</t>
  </si>
  <si>
    <t>Latexon, Inc.</t>
  </si>
  <si>
    <t>Kaldar Asiman</t>
  </si>
  <si>
    <t>+1 (605) 799-2881</t>
  </si>
  <si>
    <t>C100114</t>
  </si>
  <si>
    <t>Villadomis AG</t>
  </si>
  <si>
    <t>Dimitri Van Dirge</t>
  </si>
  <si>
    <t>+49 06 181 83 19</t>
  </si>
  <si>
    <t>C100115</t>
  </si>
  <si>
    <t>ISA Tech</t>
  </si>
  <si>
    <t>Israfel Ravenblack</t>
  </si>
  <si>
    <t>+1 (142) 240-3959</t>
  </si>
  <si>
    <t>C100116</t>
  </si>
  <si>
    <t>Sumtones, AG</t>
  </si>
  <si>
    <t>Grim Striking</t>
  </si>
  <si>
    <t>+49 28 785 25 19</t>
  </si>
  <si>
    <t>C100117</t>
  </si>
  <si>
    <t xml:space="preserve">Tintax </t>
  </si>
  <si>
    <t>Bolrock Van Locker</t>
  </si>
  <si>
    <t>+22 56 265 82 09</t>
  </si>
  <si>
    <t>C100118</t>
  </si>
  <si>
    <t>TechZone</t>
  </si>
  <si>
    <t>Scarlet Lydia</t>
  </si>
  <si>
    <t>+22 35 948 09 00</t>
  </si>
  <si>
    <t>C100119</t>
  </si>
  <si>
    <t>Inchit, Inc.</t>
  </si>
  <si>
    <t>Julius Deadwood</t>
  </si>
  <si>
    <t>+1 (981) 583-0341</t>
  </si>
  <si>
    <t>C100120</t>
  </si>
  <si>
    <t>Tinfan</t>
  </si>
  <si>
    <t>Sonia Bitter</t>
  </si>
  <si>
    <t>+1 (644) 348-1339</t>
  </si>
  <si>
    <t>C100121</t>
  </si>
  <si>
    <t>Techibase</t>
  </si>
  <si>
    <t>Arturo Morissa</t>
  </si>
  <si>
    <t>+32 51 338 16 66</t>
  </si>
  <si>
    <t>C100122</t>
  </si>
  <si>
    <t>Physicare Ltd.</t>
  </si>
  <si>
    <t>Luk Von Wolf</t>
  </si>
  <si>
    <t>+32 79 095 18 22</t>
  </si>
  <si>
    <t>C100124</t>
  </si>
  <si>
    <t>Ontocane Outdoors</t>
  </si>
  <si>
    <t>Katja Diceherd</t>
  </si>
  <si>
    <t>+49 89 788 75 58</t>
  </si>
  <si>
    <t>C100125</t>
  </si>
  <si>
    <t>Solcity</t>
  </si>
  <si>
    <t>Abardon Tapetes</t>
  </si>
  <si>
    <t>+49 68 332 03 54</t>
  </si>
  <si>
    <t>C100126</t>
  </si>
  <si>
    <t>Moveex</t>
  </si>
  <si>
    <t>Agon Silver</t>
  </si>
  <si>
    <t>+1 (676) 268-4529</t>
  </si>
  <si>
    <t>C100127</t>
  </si>
  <si>
    <t>Roundron</t>
  </si>
  <si>
    <t>Narisa Kensington</t>
  </si>
  <si>
    <t>+1 (961) 709-3469</t>
  </si>
  <si>
    <t>C100128</t>
  </si>
  <si>
    <t>Solar Tech</t>
  </si>
  <si>
    <t>Comtesse Medea Barbaric</t>
  </si>
  <si>
    <t>+32 24 690 76 69</t>
  </si>
  <si>
    <t>C100129</t>
  </si>
  <si>
    <t>Saxon Technology</t>
  </si>
  <si>
    <t>Edwina Stein</t>
  </si>
  <si>
    <t>+1 (690) 228-5886</t>
  </si>
  <si>
    <t>C100130</t>
  </si>
  <si>
    <t>Hotspot Systems</t>
  </si>
  <si>
    <t>Dennis Eloy Cantu</t>
  </si>
  <si>
    <t>+1 (242) 980-2442</t>
  </si>
  <si>
    <t>C100133</t>
  </si>
  <si>
    <t>Volcome Ltd.</t>
  </si>
  <si>
    <t>Cora Glenn</t>
  </si>
  <si>
    <t>+32 87 300 44 22</t>
  </si>
  <si>
    <t>C100134</t>
  </si>
  <si>
    <t>Iber Tech</t>
  </si>
  <si>
    <t>Irvin Neal</t>
  </si>
  <si>
    <t>+22 93 808 48 68</t>
  </si>
  <si>
    <t>C100135</t>
  </si>
  <si>
    <t>Zumi's</t>
  </si>
  <si>
    <t>Freda Clifford Craft</t>
  </si>
  <si>
    <t>+1 (919) 552-6312</t>
  </si>
  <si>
    <t>C100136</t>
  </si>
  <si>
    <t>First Bank</t>
  </si>
  <si>
    <t>Dee Pratt</t>
  </si>
  <si>
    <t>+1 (156) 444-1085</t>
  </si>
  <si>
    <t>C100137</t>
  </si>
  <si>
    <t>Odessy Sports</t>
  </si>
  <si>
    <t>Louisa Matthews</t>
  </si>
  <si>
    <t>+1 (821) 710-8667</t>
  </si>
  <si>
    <t>C100138</t>
  </si>
  <si>
    <t>Dantons</t>
  </si>
  <si>
    <t>Imelda Hensley</t>
  </si>
  <si>
    <t>+1 (403) 553-2820</t>
  </si>
  <si>
    <t>C100140</t>
  </si>
  <si>
    <t>Super Daves</t>
  </si>
  <si>
    <t>Denis Martin</t>
  </si>
  <si>
    <t>+1 (186) 348-7049</t>
  </si>
  <si>
    <t>C100141</t>
  </si>
  <si>
    <t>Bargottis</t>
  </si>
  <si>
    <t>Arturo Bradshaw</t>
  </si>
  <si>
    <t>+1 (613) 548-9781</t>
  </si>
  <si>
    <t>C100142</t>
  </si>
  <si>
    <t>MovieTime Entertainment</t>
  </si>
  <si>
    <t>Lola Allison Prince</t>
  </si>
  <si>
    <t>+1 (670) 092-2540</t>
  </si>
  <si>
    <t>C100143</t>
  </si>
  <si>
    <t>Parvotis</t>
  </si>
  <si>
    <t>Olivia Mosley</t>
  </si>
  <si>
    <t>+1 (425) 159-3948</t>
  </si>
  <si>
    <t>C100144</t>
  </si>
  <si>
    <t>Blesmore Systems</t>
  </si>
  <si>
    <t>Dolly Hicks</t>
  </si>
  <si>
    <t>+1 (980) 878-4790</t>
  </si>
  <si>
    <t>C100145</t>
  </si>
  <si>
    <t>Dicon Industries</t>
  </si>
  <si>
    <t>Seymour Jean Roman</t>
  </si>
  <si>
    <t>+1 (838) 120-7714</t>
  </si>
  <si>
    <t>C100146</t>
  </si>
  <si>
    <t>Soron Kamstrol AG</t>
  </si>
  <si>
    <t>Annette Walsh</t>
  </si>
  <si>
    <t>+49 76 753 05 11</t>
  </si>
  <si>
    <t>0</t>
  </si>
  <si>
    <t>=SUBTOTAL(109,[Credit Limit])</t>
  </si>
  <si>
    <t>=SUBTOTAL(109,[Balance Due])</t>
  </si>
  <si>
    <t>=SUBTOTAL(109,[Current])</t>
  </si>
  <si>
    <t>=SUBTOTAL(109,[0-30])</t>
  </si>
  <si>
    <t>=SUBTOTAL(109,[31-60])</t>
  </si>
  <si>
    <t>=SUBTOTAL(109,[61-90])</t>
  </si>
  <si>
    <t>=SUBTOTAL(109,[91+])</t>
  </si>
  <si>
    <t>=NL("Table","18 Customer",$E$26:$R$26,"Headers=",$E$25:$R$25,"Filters=",$C$9:$D$10,"TableName=","Customer","InclusiveLink=",$E$24,"IncludeDuplicates=","True")</t>
  </si>
  <si>
    <t>C100139</t>
  </si>
  <si>
    <t>Gamma Ray's</t>
  </si>
  <si>
    <t>Denver Henson</t>
  </si>
  <si>
    <t>+1 (029) 554-4864</t>
  </si>
  <si>
    <t>C100501</t>
  </si>
  <si>
    <t>Bob's Budget Trophies</t>
  </si>
  <si>
    <t>Michael Zeichel</t>
  </si>
  <si>
    <t>+1 (393) 619-3200</t>
  </si>
  <si>
    <t/>
  </si>
  <si>
    <t>C100502</t>
  </si>
  <si>
    <t>Crown Trophy</t>
  </si>
  <si>
    <t>Susan Crown</t>
  </si>
  <si>
    <t>+1 (868) 520-7132</t>
  </si>
  <si>
    <t>C100503</t>
  </si>
  <si>
    <t>BTS Trophies</t>
  </si>
  <si>
    <t>James Moore</t>
  </si>
  <si>
    <t>+1 (775) 186-9058</t>
  </si>
  <si>
    <t>C100504</t>
  </si>
  <si>
    <t>Trophy House</t>
  </si>
  <si>
    <t>Darmor Von Richter</t>
  </si>
  <si>
    <t>+1 (938) 640-0293</t>
  </si>
  <si>
    <t>C100505</t>
  </si>
  <si>
    <t>King T</t>
  </si>
  <si>
    <t>Frau Karin Fleischer</t>
  </si>
  <si>
    <t>+1 (563) 594-8777</t>
  </si>
  <si>
    <t>C100506</t>
  </si>
  <si>
    <t>American Specialties</t>
  </si>
  <si>
    <t>Tyler Durden</t>
  </si>
  <si>
    <t>+1 (022) 981-8558</t>
  </si>
  <si>
    <t>C100507</t>
  </si>
  <si>
    <t>TK Outfitters</t>
  </si>
  <si>
    <t>Dink Winkerson</t>
  </si>
  <si>
    <t>+1 (158) 323-5070</t>
  </si>
  <si>
    <t>C100508</t>
  </si>
  <si>
    <t>Wimingtons</t>
  </si>
  <si>
    <t>Mike Davis</t>
  </si>
  <si>
    <t>+1 (555) 382-0267</t>
  </si>
  <si>
    <t>C100509</t>
  </si>
  <si>
    <t>KNB Trophies</t>
  </si>
  <si>
    <t>Mark Mailstrom</t>
  </si>
  <si>
    <t>+1 (174) 337-3739</t>
  </si>
  <si>
    <t>C100510</t>
  </si>
  <si>
    <t>Birmingham Supply</t>
  </si>
  <si>
    <t>JB Salenges</t>
  </si>
  <si>
    <t>+1 (967) 925-8991</t>
  </si>
  <si>
    <t>C100511</t>
  </si>
  <si>
    <t>Columbus Party Supplies</t>
  </si>
  <si>
    <t>Elizabeth Griff</t>
  </si>
  <si>
    <t>+1 (453) 094-5818</t>
  </si>
  <si>
    <t>C100512</t>
  </si>
  <si>
    <t>Joe Mammas</t>
  </si>
  <si>
    <t>Jdamian</t>
  </si>
  <si>
    <t>+1 (064) 432-6608</t>
  </si>
  <si>
    <t>C100513</t>
  </si>
  <si>
    <t>Renslingers</t>
  </si>
  <si>
    <t>Joan Franze</t>
  </si>
  <si>
    <t>+1 (607) 824-5629</t>
  </si>
  <si>
    <t>C100514</t>
  </si>
  <si>
    <t>Wonder Trophy</t>
  </si>
  <si>
    <t>Billy Bob Horton</t>
  </si>
  <si>
    <t>+1 (218) 481-5285</t>
  </si>
  <si>
    <t>C100515</t>
  </si>
  <si>
    <t>Bstrokes Trophy</t>
  </si>
  <si>
    <t>Susan B. Anthony</t>
  </si>
  <si>
    <t>+1 (712) 023-1464</t>
  </si>
  <si>
    <t>C100516</t>
  </si>
  <si>
    <t>Carlton's</t>
  </si>
  <si>
    <t>Blake Griffith</t>
  </si>
  <si>
    <t>+1 (160) 000-4083</t>
  </si>
  <si>
    <t>C100517</t>
  </si>
  <si>
    <t>Bing &amp; Co</t>
  </si>
  <si>
    <t>Sara Whind</t>
  </si>
  <si>
    <t>+1 (669) 139-5674</t>
  </si>
  <si>
    <t>C100518</t>
  </si>
  <si>
    <t>Twirlers</t>
  </si>
  <si>
    <t>B. Shoemaker</t>
  </si>
  <si>
    <t>+1 (569) 851-6569</t>
  </si>
  <si>
    <t>C100519</t>
  </si>
  <si>
    <t>Saxford &amp; Daughters</t>
  </si>
  <si>
    <t>Dianna Saxford</t>
  </si>
  <si>
    <t>+1 (974) 521-3474</t>
  </si>
  <si>
    <t>C100520</t>
  </si>
  <si>
    <t>Jgems</t>
  </si>
  <si>
    <t>Bill Bluss</t>
  </si>
  <si>
    <t>+1 (394) 666-8990</t>
  </si>
  <si>
    <t>C100521</t>
  </si>
  <si>
    <t>Tarmax</t>
  </si>
  <si>
    <t>Evana Dolittle</t>
  </si>
  <si>
    <t>+1 (334) 852-8779</t>
  </si>
  <si>
    <t>C100522</t>
  </si>
  <si>
    <t>Tarmingtons</t>
  </si>
  <si>
    <t>+1 (878) 365-4229</t>
  </si>
  <si>
    <t>C100523</t>
  </si>
  <si>
    <t>Stan's Trophies</t>
  </si>
  <si>
    <t>Stan Stan</t>
  </si>
  <si>
    <t>+1 (878) 365-4230</t>
  </si>
  <si>
    <t>C100524</t>
  </si>
  <si>
    <t>Bill's Trophies</t>
  </si>
  <si>
    <t>Bill Briggs</t>
  </si>
  <si>
    <t>+1 (878) 365-4231</t>
  </si>
  <si>
    <t>C100525</t>
  </si>
  <si>
    <t>Team Trophy</t>
  </si>
  <si>
    <t>J. Salinger</t>
  </si>
  <si>
    <t>+1 (878) 365-4232</t>
  </si>
  <si>
    <t>C100526</t>
  </si>
  <si>
    <t>AAA Trophy</t>
  </si>
  <si>
    <t>Bob Oldhart</t>
  </si>
  <si>
    <t>+1 (878) 365-4233</t>
  </si>
  <si>
    <t>C100527</t>
  </si>
  <si>
    <t>BBB Trophy</t>
  </si>
  <si>
    <t>Nadia Comkon</t>
  </si>
  <si>
    <t>+1 (878) 365-4234</t>
  </si>
  <si>
    <t>192890.49</t>
  </si>
  <si>
    <t>53303.39</t>
  </si>
  <si>
    <t>47217.95</t>
  </si>
  <si>
    <t>68048.35</t>
  </si>
  <si>
    <t>53935.94</t>
  </si>
  <si>
    <t>60645.47</t>
  </si>
  <si>
    <t>124339.19</t>
  </si>
  <si>
    <t>196336.74</t>
  </si>
  <si>
    <t>68492.58</t>
  </si>
  <si>
    <t>62894.6</t>
  </si>
  <si>
    <t>-146.95</t>
  </si>
  <si>
    <t>160470.66</t>
  </si>
  <si>
    <t>81940.23</t>
  </si>
  <si>
    <t>69159.68</t>
  </si>
  <si>
    <t>-379.76</t>
  </si>
  <si>
    <t>-106.06</t>
  </si>
  <si>
    <t>94751.75</t>
  </si>
  <si>
    <t>120934.59</t>
  </si>
  <si>
    <t>78879.26</t>
  </si>
  <si>
    <t>45407.55</t>
  </si>
  <si>
    <t>58496.21</t>
  </si>
  <si>
    <t>="12/12/2019"</t>
  </si>
  <si>
    <t>658091.78</t>
  </si>
  <si>
    <t>127341.39</t>
  </si>
  <si>
    <t>18853.09</t>
  </si>
  <si>
    <t>18082.91</t>
  </si>
  <si>
    <t>493814.39</t>
  </si>
  <si>
    <t>702808.6</t>
  </si>
  <si>
    <t>187415.39</t>
  </si>
  <si>
    <t>28729.06</t>
  </si>
  <si>
    <t>12671</t>
  </si>
  <si>
    <t>-144.12</t>
  </si>
  <si>
    <t>474137.27</t>
  </si>
  <si>
    <t>213245.05</t>
  </si>
  <si>
    <t>76627.39</t>
  </si>
  <si>
    <t>12454.07</t>
  </si>
  <si>
    <t>21658.9</t>
  </si>
  <si>
    <t>102504.69</t>
  </si>
  <si>
    <t>263564.23</t>
  </si>
  <si>
    <t>118713.45</t>
  </si>
  <si>
    <t>19367.67</t>
  </si>
  <si>
    <t>125483.11</t>
  </si>
  <si>
    <t>596201.28</t>
  </si>
  <si>
    <t>247855.36</t>
  </si>
  <si>
    <t>34224.15</t>
  </si>
  <si>
    <t>34577.13</t>
  </si>
  <si>
    <t>279544.64</t>
  </si>
  <si>
    <t>169282.13</t>
  </si>
  <si>
    <t>45779.64</t>
  </si>
  <si>
    <t>123502.49</t>
  </si>
  <si>
    <t>570604.3</t>
  </si>
  <si>
    <t>18871.19</t>
  </si>
  <si>
    <t>18539.47</t>
  </si>
  <si>
    <t>340303.15</t>
  </si>
  <si>
    <t>81300.93</t>
  </si>
  <si>
    <t>27997.54</t>
  </si>
  <si>
    <t>166653.42</t>
  </si>
  <si>
    <t>84275.42</t>
  </si>
  <si>
    <t>82378</t>
  </si>
  <si>
    <t>130331.45</t>
  </si>
  <si>
    <t>83113.5</t>
  </si>
  <si>
    <t>354939.21</t>
  </si>
  <si>
    <t>111783.26</t>
  </si>
  <si>
    <t>5892.48</t>
  </si>
  <si>
    <t>5892.28</t>
  </si>
  <si>
    <t>231371.19</t>
  </si>
  <si>
    <t>1022314.67</t>
  </si>
  <si>
    <t>262567.54</t>
  </si>
  <si>
    <t>18957.83</t>
  </si>
  <si>
    <t>36488.18</t>
  </si>
  <si>
    <t>704301.12</t>
  </si>
  <si>
    <t>663521.78</t>
  </si>
  <si>
    <t>162343.2</t>
  </si>
  <si>
    <t>57962.44</t>
  </si>
  <si>
    <t>17260.26</t>
  </si>
  <si>
    <t>425955.88</t>
  </si>
  <si>
    <t>650685.39</t>
  </si>
  <si>
    <t>136050.72</t>
  </si>
  <si>
    <t>25340.17</t>
  </si>
  <si>
    <t>489294.5</t>
  </si>
  <si>
    <t>792651.68</t>
  </si>
  <si>
    <t>193199.29</t>
  </si>
  <si>
    <t>14731.37</t>
  </si>
  <si>
    <t>28667.2</t>
  </si>
  <si>
    <t>28101.72</t>
  </si>
  <si>
    <t>527952.1</t>
  </si>
  <si>
    <t>583665.94</t>
  </si>
  <si>
    <t>133899.77</t>
  </si>
  <si>
    <t>17112.37</t>
  </si>
  <si>
    <t>33870.08</t>
  </si>
  <si>
    <t>-172.49</t>
  </si>
  <si>
    <t>398956.21</t>
  </si>
  <si>
    <t>241003.8</t>
  </si>
  <si>
    <t>9684.82</t>
  </si>
  <si>
    <t>163270.63</t>
  </si>
  <si>
    <t>265271.41</t>
  </si>
  <si>
    <t>76671.64</t>
  </si>
  <si>
    <t>5921.5</t>
  </si>
  <si>
    <t>182678.27</t>
  </si>
  <si>
    <t>879291.9</t>
  </si>
  <si>
    <t>144894.48</t>
  </si>
  <si>
    <t>38724.54</t>
  </si>
  <si>
    <t>18675.11</t>
  </si>
  <si>
    <t>676997.77</t>
  </si>
  <si>
    <t>295442.89</t>
  </si>
  <si>
    <t>118922</t>
  </si>
  <si>
    <t>40671.5</t>
  </si>
  <si>
    <t>17554.47</t>
  </si>
  <si>
    <t>118294.92</t>
  </si>
  <si>
    <t>1324499.83</t>
  </si>
  <si>
    <t>457089.01</t>
  </si>
  <si>
    <t>32573.31</t>
  </si>
  <si>
    <t>47726.56</t>
  </si>
  <si>
    <t>30519.91</t>
  </si>
  <si>
    <t>756591.04</t>
  </si>
  <si>
    <t>164330.89</t>
  </si>
  <si>
    <t>14509.11</t>
  </si>
  <si>
    <t>10828.68</t>
  </si>
  <si>
    <t>85057.16</t>
  </si>
  <si>
    <t>805154.78</t>
  </si>
  <si>
    <t>173480.36</t>
  </si>
  <si>
    <t>78253.52</t>
  </si>
  <si>
    <t>18148.35</t>
  </si>
  <si>
    <t>535272.55</t>
  </si>
  <si>
    <t>673057.35</t>
  </si>
  <si>
    <t>289446.35</t>
  </si>
  <si>
    <t>16004.44</t>
  </si>
  <si>
    <t>14443.94</t>
  </si>
  <si>
    <t>25341.04</t>
  </si>
  <si>
    <t>327821.58</t>
  </si>
  <si>
    <t>425258.77</t>
  </si>
  <si>
    <t>115073.22</t>
  </si>
  <si>
    <t>17288.66</t>
  </si>
  <si>
    <t>16783.71</t>
  </si>
  <si>
    <t>276113.18</t>
  </si>
  <si>
    <t>140417.23</t>
  </si>
  <si>
    <t>61726.15</t>
  </si>
  <si>
    <t>-65.41</t>
  </si>
  <si>
    <t>78756.49</t>
  </si>
  <si>
    <t>213914.81</t>
  </si>
  <si>
    <t>138732.64</t>
  </si>
  <si>
    <t>-99.66</t>
  </si>
  <si>
    <t>75281.83</t>
  </si>
  <si>
    <t>293794.6</t>
  </si>
  <si>
    <t>95788.86</t>
  </si>
  <si>
    <t>-131.69</t>
  </si>
  <si>
    <t>198137.43</t>
  </si>
  <si>
    <t>170655.8</t>
  </si>
  <si>
    <t>115086.27</t>
  </si>
  <si>
    <t>55569.53</t>
  </si>
  <si>
    <t>656569.67</t>
  </si>
  <si>
    <t>191973.33</t>
  </si>
  <si>
    <t>-166.02</t>
  </si>
  <si>
    <t>464762.36</t>
  </si>
  <si>
    <t>116695.64</t>
  </si>
  <si>
    <t>53069.82</t>
  </si>
  <si>
    <t>6623.54</t>
  </si>
  <si>
    <t>57002.28</t>
  </si>
  <si>
    <t>159890.14</t>
  </si>
  <si>
    <t>10829.38</t>
  </si>
  <si>
    <t>88415.29</t>
  </si>
  <si>
    <t>708809.41</t>
  </si>
  <si>
    <t>227149.85</t>
  </si>
  <si>
    <t>14730.9</t>
  </si>
  <si>
    <t>14484.28</t>
  </si>
  <si>
    <t>28253.03</t>
  </si>
  <si>
    <t>424191.35</t>
  </si>
  <si>
    <t>262916.92</t>
  </si>
  <si>
    <t>64294.05</t>
  </si>
  <si>
    <t>11784.19</t>
  </si>
  <si>
    <t>186838.68</t>
  </si>
  <si>
    <t>285957.7</t>
  </si>
  <si>
    <t>161618.51</t>
  </si>
  <si>
    <t>84955.4</t>
  </si>
  <si>
    <t>77731.73</t>
  </si>
  <si>
    <t>7365.74</t>
  </si>
  <si>
    <t>-142.07</t>
  </si>
  <si>
    <t>1012686.13</t>
  </si>
  <si>
    <t>367191.16</t>
  </si>
  <si>
    <t>19754.4</t>
  </si>
  <si>
    <t>625740.57</t>
  </si>
  <si>
    <t>507560.95</t>
  </si>
  <si>
    <t>-167.36</t>
  </si>
  <si>
    <t>311391.57</t>
  </si>
  <si>
    <t>175368.65</t>
  </si>
  <si>
    <t>106876.07</t>
  </si>
  <si>
    <t>152500.58</t>
  </si>
  <si>
    <t>89605.98</t>
  </si>
  <si>
    <t>964676.43</t>
  </si>
  <si>
    <t>307306.16</t>
  </si>
  <si>
    <t>17111.63</t>
  </si>
  <si>
    <t>34400.43</t>
  </si>
  <si>
    <t>33054.78</t>
  </si>
  <si>
    <t>572803.43</t>
  </si>
  <si>
    <t>153647.76</t>
  </si>
  <si>
    <t>101449.1</t>
  </si>
  <si>
    <t>52198.66</t>
  </si>
  <si>
    <t>766691.37</t>
  </si>
  <si>
    <t>250951.1</t>
  </si>
  <si>
    <t>6039.88</t>
  </si>
  <si>
    <t>17614.46</t>
  </si>
  <si>
    <t>23686.38</t>
  </si>
  <si>
    <t>468399.55</t>
  </si>
  <si>
    <t>54278.32</t>
  </si>
  <si>
    <t>54425.27</t>
  </si>
  <si>
    <t>262159.94</t>
  </si>
  <si>
    <t>143281.7</t>
  </si>
  <si>
    <t>-103.46</t>
  </si>
  <si>
    <t>9867.19</t>
  </si>
  <si>
    <t>9485.1</t>
  </si>
  <si>
    <t>99629.41</t>
  </si>
  <si>
    <t>250244.32</t>
  </si>
  <si>
    <t>66569.61</t>
  </si>
  <si>
    <t>9664.1</t>
  </si>
  <si>
    <t>174010.61</t>
  </si>
  <si>
    <t>678647.71</t>
  </si>
  <si>
    <t>229045.61</t>
  </si>
  <si>
    <t>14443.58</t>
  </si>
  <si>
    <t>27115.16</t>
  </si>
  <si>
    <t>408043.36</t>
  </si>
  <si>
    <t>302543.49</t>
  </si>
  <si>
    <t>142072.83</t>
  </si>
  <si>
    <t>1261592.98</t>
  </si>
  <si>
    <t>336892.63</t>
  </si>
  <si>
    <t>80655.55</t>
  </si>
  <si>
    <t>49437.02</t>
  </si>
  <si>
    <t>15513.82</t>
  </si>
  <si>
    <t>779093.96</t>
  </si>
  <si>
    <t>572313.75</t>
  </si>
  <si>
    <t>193452.46</t>
  </si>
  <si>
    <t>14501.75</t>
  </si>
  <si>
    <t>364359.54</t>
  </si>
  <si>
    <t>206591.27</t>
  </si>
  <si>
    <t>124651.04</t>
  </si>
  <si>
    <t>722969.34</t>
  </si>
  <si>
    <t>218198.88</t>
  </si>
  <si>
    <t>16004.33</t>
  </si>
  <si>
    <t>-143.9</t>
  </si>
  <si>
    <t>488910.03</t>
  </si>
  <si>
    <t>1678924.65</t>
  </si>
  <si>
    <t>531525.29</t>
  </si>
  <si>
    <t>101429.17</t>
  </si>
  <si>
    <t>14485.09</t>
  </si>
  <si>
    <t>14427.43</t>
  </si>
  <si>
    <t>1017057.67</t>
  </si>
  <si>
    <t>373319.45</t>
  </si>
  <si>
    <t>191326.5</t>
  </si>
  <si>
    <t>-134.43</t>
  </si>
  <si>
    <t>182127.38</t>
  </si>
  <si>
    <t>68704.86</t>
  </si>
  <si>
    <t>-75.06</t>
  </si>
  <si>
    <t>1341836.78</t>
  </si>
  <si>
    <t>326399.33</t>
  </si>
  <si>
    <t>80021.07</t>
  </si>
  <si>
    <t>14444.48</t>
  </si>
  <si>
    <t>12670.76</t>
  </si>
  <si>
    <t>908301.14</t>
  </si>
  <si>
    <t>1046042.24</t>
  </si>
  <si>
    <t>271419.8</t>
  </si>
  <si>
    <t>33435.57</t>
  </si>
  <si>
    <t>15681.61</t>
  </si>
  <si>
    <t>725505.26</t>
  </si>
  <si>
    <t>387500.65</t>
  </si>
  <si>
    <t>180422.71</t>
  </si>
  <si>
    <t>27758.88</t>
  </si>
  <si>
    <t>13337.85</t>
  </si>
  <si>
    <t>-113.02</t>
  </si>
  <si>
    <t>166094.23</t>
  </si>
  <si>
    <t>236826.33</t>
  </si>
  <si>
    <t>101497.32</t>
  </si>
  <si>
    <t>21305.03</t>
  </si>
  <si>
    <t>17553.78</t>
  </si>
  <si>
    <t>96470.2</t>
  </si>
  <si>
    <t>70096.51</t>
  </si>
  <si>
    <t>70249.09</t>
  </si>
  <si>
    <t>-152.58</t>
  </si>
  <si>
    <t>602683.67</t>
  </si>
  <si>
    <t>143599.22</t>
  </si>
  <si>
    <t>28174.48</t>
  </si>
  <si>
    <t>42728.15</t>
  </si>
  <si>
    <t>14386.52</t>
  </si>
  <si>
    <t>373795.3</t>
  </si>
  <si>
    <t>371367.54</t>
  </si>
  <si>
    <t>161999.22</t>
  </si>
  <si>
    <t>24350.01</t>
  </si>
  <si>
    <t>11068.15</t>
  </si>
  <si>
    <t>173950.16</t>
  </si>
  <si>
    <t>1063025.95</t>
  </si>
  <si>
    <t>161244.72</t>
  </si>
  <si>
    <t>18958.43</t>
  </si>
  <si>
    <t>882822.8</t>
  </si>
  <si>
    <t>548131.32</t>
  </si>
  <si>
    <t>172778.98</t>
  </si>
  <si>
    <t>375352.34</t>
  </si>
  <si>
    <t>2495095.61</t>
  </si>
  <si>
    <t>896085.05</t>
  </si>
  <si>
    <t>49116.99</t>
  </si>
  <si>
    <t>16651.36</t>
  </si>
  <si>
    <t>15850.98</t>
  </si>
  <si>
    <t>1517391.23</t>
  </si>
  <si>
    <t>304220.03</t>
  </si>
  <si>
    <t>39498.26</t>
  </si>
  <si>
    <t>23590.96</t>
  </si>
  <si>
    <t>38700.68</t>
  </si>
  <si>
    <t>202430.13</t>
  </si>
  <si>
    <t>294002.07</t>
  </si>
  <si>
    <t>141385.52</t>
  </si>
  <si>
    <t>11290.49</t>
  </si>
  <si>
    <t>141326.06</t>
  </si>
  <si>
    <t>614733.87</t>
  </si>
  <si>
    <t>186147.08</t>
  </si>
  <si>
    <t>14242.67</t>
  </si>
  <si>
    <t>12946.77</t>
  </si>
  <si>
    <t>401397.35</t>
  </si>
  <si>
    <t>363958.03</t>
  </si>
  <si>
    <t>101126.67</t>
  </si>
  <si>
    <t>11733.74</t>
  </si>
  <si>
    <t>12109.34</t>
  </si>
  <si>
    <t>238988.28</t>
  </si>
  <si>
    <t>788954.37</t>
  </si>
  <si>
    <t>183299.24</t>
  </si>
  <si>
    <t>19765.6</t>
  </si>
  <si>
    <t>585889.53</t>
  </si>
  <si>
    <t>518789.38</t>
  </si>
  <si>
    <t>157565.37</t>
  </si>
  <si>
    <t>42559.5</t>
  </si>
  <si>
    <t>28342.21</t>
  </si>
  <si>
    <t>-142.3</t>
  </si>
  <si>
    <t>290464.6</t>
  </si>
  <si>
    <t>552187.66</t>
  </si>
  <si>
    <t>192189.74</t>
  </si>
  <si>
    <t>14242.3</t>
  </si>
  <si>
    <t>25895.16</t>
  </si>
  <si>
    <t>319860.46</t>
  </si>
  <si>
    <t>130570.91</t>
  </si>
  <si>
    <t>131101.54</t>
  </si>
  <si>
    <t>-530.63</t>
  </si>
  <si>
    <t>240905.61</t>
  </si>
  <si>
    <t>35502.93</t>
  </si>
  <si>
    <t>16482.53</t>
  </si>
  <si>
    <t>7073.08</t>
  </si>
  <si>
    <t>181847.07</t>
  </si>
  <si>
    <t>32293.99</t>
  </si>
  <si>
    <t>32441.25</t>
  </si>
  <si>
    <t>-147.26</t>
  </si>
  <si>
    <t>283897.31</t>
  </si>
  <si>
    <t>53463.49</t>
  </si>
  <si>
    <t>-313.86</t>
  </si>
  <si>
    <t>6571.85</t>
  </si>
  <si>
    <t>224175.83</t>
  </si>
  <si>
    <t>322895.96</t>
  </si>
  <si>
    <t>108819.66</t>
  </si>
  <si>
    <t>41213.57</t>
  </si>
  <si>
    <t>12174.88</t>
  </si>
  <si>
    <t>10842.18</t>
  </si>
  <si>
    <t>149845.67</t>
  </si>
  <si>
    <t>62979.96</t>
  </si>
  <si>
    <t>63086.02</t>
  </si>
  <si>
    <t>352218.62</t>
  </si>
  <si>
    <t>100532.57</t>
  </si>
  <si>
    <t>23467.44</t>
  </si>
  <si>
    <t>228218.61</t>
  </si>
  <si>
    <t>448479.23</t>
  </si>
  <si>
    <t>188942.6</t>
  </si>
  <si>
    <t>18222.26</t>
  </si>
  <si>
    <t>241314.37</t>
  </si>
  <si>
    <t>42814.56</t>
  </si>
  <si>
    <t>39508.22</t>
  </si>
  <si>
    <t>-34.57</t>
  </si>
  <si>
    <t>3340.91</t>
  </si>
  <si>
    <t>374524.54</t>
  </si>
  <si>
    <t>157782.44</t>
  </si>
  <si>
    <t>14509.19</t>
  </si>
  <si>
    <t>-124.4</t>
  </si>
  <si>
    <t>202357.31</t>
  </si>
  <si>
    <t>343753.09</t>
  </si>
  <si>
    <t>147278.36</t>
  </si>
  <si>
    <t>-112.37</t>
  </si>
  <si>
    <t>13337</t>
  </si>
  <si>
    <t>11977.05</t>
  </si>
  <si>
    <t>171273.05</t>
  </si>
  <si>
    <t>329461.16</t>
  </si>
  <si>
    <t>32123.54</t>
  </si>
  <si>
    <t>7155.22</t>
  </si>
  <si>
    <t>24879.57</t>
  </si>
  <si>
    <t>170551.08</t>
  </si>
  <si>
    <t>30918.7</t>
  </si>
  <si>
    <t>31074.22</t>
  </si>
  <si>
    <t>-155.52</t>
  </si>
  <si>
    <t>69832.09</t>
  </si>
  <si>
    <t>66788.85</t>
  </si>
  <si>
    <t>3043.24</t>
  </si>
  <si>
    <t>53564.42</t>
  </si>
  <si>
    <t>44081.99</t>
  </si>
  <si>
    <t>3368.48</t>
  </si>
  <si>
    <t>3273.3</t>
  </si>
  <si>
    <t>2840.65</t>
  </si>
  <si>
    <t>56868.49</t>
  </si>
  <si>
    <t>46960.8</t>
  </si>
  <si>
    <t>3368.59</t>
  </si>
  <si>
    <t>6648.46</t>
  </si>
  <si>
    <t>-109.36</t>
  </si>
  <si>
    <t>354336.01</t>
  </si>
  <si>
    <t>23714.39</t>
  </si>
  <si>
    <t>12763.03</t>
  </si>
  <si>
    <t>11477.97</t>
  </si>
  <si>
    <t>185446.03</t>
  </si>
  <si>
    <t>334818.2</t>
  </si>
  <si>
    <t>128121.31</t>
  </si>
  <si>
    <t>23343.91</t>
  </si>
  <si>
    <t>-126.1</t>
  </si>
  <si>
    <t>172001.11</t>
  </si>
  <si>
    <t>42116.95</t>
  </si>
  <si>
    <t>42272.4</t>
  </si>
  <si>
    <t>-155.45</t>
  </si>
  <si>
    <t>333975.77</t>
  </si>
  <si>
    <t>11887.82</t>
  </si>
  <si>
    <t>13311.96</t>
  </si>
  <si>
    <t>229896.73</t>
  </si>
  <si>
    <t>932421.78</t>
  </si>
  <si>
    <t>158236.04</t>
  </si>
  <si>
    <t>38926.33</t>
  </si>
  <si>
    <t>36568.44</t>
  </si>
  <si>
    <t>698690.97</t>
  </si>
  <si>
    <t>94537.66</t>
  </si>
  <si>
    <t>94901</t>
  </si>
  <si>
    <t>-29.12</t>
  </si>
  <si>
    <t>-334.22</t>
  </si>
  <si>
    <t>115212.6</t>
  </si>
  <si>
    <t>6591.44</t>
  </si>
  <si>
    <t>12840.59</t>
  </si>
  <si>
    <t>6477.51</t>
  </si>
  <si>
    <t>43895.51</t>
  </si>
  <si>
    <t>443936.38</t>
  </si>
  <si>
    <t>62065.47</t>
  </si>
  <si>
    <t>24387.35</t>
  </si>
  <si>
    <t>13794.45</t>
  </si>
  <si>
    <t>12473.28</t>
  </si>
  <si>
    <t>331215.83</t>
  </si>
  <si>
    <t>351031.64</t>
  </si>
  <si>
    <t>100394.47</t>
  </si>
  <si>
    <t>8072.72</t>
  </si>
  <si>
    <t>13874</t>
  </si>
  <si>
    <t>-204.76</t>
  </si>
  <si>
    <t>228895.21</t>
  </si>
  <si>
    <t>837421.23</t>
  </si>
  <si>
    <t>188380.96</t>
  </si>
  <si>
    <t>19765.82</t>
  </si>
  <si>
    <t>36487.67</t>
  </si>
  <si>
    <t>592786.78</t>
  </si>
  <si>
    <t>920205.77</t>
  </si>
  <si>
    <t>222923.14</t>
  </si>
  <si>
    <t>-167.75</t>
  </si>
  <si>
    <t>-128.89</t>
  </si>
  <si>
    <t>697579.27</t>
  </si>
  <si>
    <t>279721.85</t>
  </si>
  <si>
    <t>58264.06</t>
  </si>
  <si>
    <t>221457.79</t>
  </si>
  <si>
    <t>747745.12</t>
  </si>
  <si>
    <t>175134.71</t>
  </si>
  <si>
    <t>23293.89</t>
  </si>
  <si>
    <t>41973.25</t>
  </si>
  <si>
    <t>26019.23</t>
  </si>
  <si>
    <t>481324.04</t>
  </si>
  <si>
    <t>789796.16</t>
  </si>
  <si>
    <t>188250.41</t>
  </si>
  <si>
    <t>81177.53</t>
  </si>
  <si>
    <t>26212.18</t>
  </si>
  <si>
    <t>11977.03</t>
  </si>
  <si>
    <t>482179.01</t>
  </si>
  <si>
    <t>197312.52</t>
  </si>
  <si>
    <t>-253.87</t>
  </si>
  <si>
    <t>11293.65</t>
  </si>
  <si>
    <t>127776.53</t>
  </si>
  <si>
    <t>180585.03</t>
  </si>
  <si>
    <t>50142.42</t>
  </si>
  <si>
    <t>10842.33</t>
  </si>
  <si>
    <t>119600.28</t>
  </si>
  <si>
    <t>815389.53</t>
  </si>
  <si>
    <t>247692.36</t>
  </si>
  <si>
    <t>66423.07</t>
  </si>
  <si>
    <t>23480</t>
  </si>
  <si>
    <t>33204.35</t>
  </si>
  <si>
    <t>444589.75</t>
  </si>
  <si>
    <t>1570752.03</t>
  </si>
  <si>
    <t>338736.49</t>
  </si>
  <si>
    <t>19362.06</t>
  </si>
  <si>
    <t>37742.35</t>
  </si>
  <si>
    <t>36487.47</t>
  </si>
  <si>
    <t>1138423.66</t>
  </si>
  <si>
    <t>255995.4</t>
  </si>
  <si>
    <t>146439.28</t>
  </si>
  <si>
    <t>6544.59</t>
  </si>
  <si>
    <t>6329.14</t>
  </si>
  <si>
    <t>96682.39</t>
  </si>
  <si>
    <t>49262.37</t>
  </si>
  <si>
    <t>46675.64</t>
  </si>
  <si>
    <t>1410.91</t>
  </si>
  <si>
    <t>1175.82</t>
  </si>
  <si>
    <t>94943.32</t>
  </si>
  <si>
    <t>94355.34</t>
  </si>
  <si>
    <t>587.98</t>
  </si>
  <si>
    <t>53657.43</t>
  </si>
  <si>
    <t>41705.52</t>
  </si>
  <si>
    <t>41117.73</t>
  </si>
  <si>
    <t>587.79</t>
  </si>
  <si>
    <t>63879.58</t>
  </si>
  <si>
    <t>62586.15</t>
  </si>
  <si>
    <t>705.57</t>
  </si>
  <si>
    <t>587.86</t>
  </si>
  <si>
    <t>53212</t>
  </si>
  <si>
    <t>51212.85</t>
  </si>
  <si>
    <t>1411.15</t>
  </si>
  <si>
    <t>588</t>
  </si>
  <si>
    <t>64815.06</t>
  </si>
  <si>
    <t>64227.08</t>
  </si>
  <si>
    <t>62899.28</t>
  </si>
  <si>
    <t>62311.33</t>
  </si>
  <si>
    <t>587.95</t>
  </si>
  <si>
    <t>48455.06</t>
  </si>
  <si>
    <t>47749.5</t>
  </si>
  <si>
    <t>705.56</t>
  </si>
  <si>
    <t>55940.76</t>
  </si>
  <si>
    <t>62979.3</t>
  </si>
  <si>
    <t>61568.37</t>
  </si>
  <si>
    <t>1410.93</t>
  </si>
  <si>
    <t>53199.42</t>
  </si>
  <si>
    <t>52611.56</t>
  </si>
  <si>
    <t>57350.25</t>
  </si>
  <si>
    <t>48371.77</t>
  </si>
  <si>
    <t>44155</t>
  </si>
  <si>
    <t>53485.9</t>
  </si>
  <si>
    <t>52898.12</t>
  </si>
  <si>
    <t>587.78</t>
  </si>
  <si>
    <t>68160.06</t>
  </si>
  <si>
    <t>59119.6</t>
  </si>
  <si>
    <t>57708.48</t>
  </si>
  <si>
    <t>1411.12</t>
  </si>
  <si>
    <t>66569.86</t>
  </si>
  <si>
    <t>65158.71</t>
  </si>
  <si>
    <t>705.6</t>
  </si>
  <si>
    <t>705.55</t>
  </si>
  <si>
    <t>55362.68</t>
  </si>
  <si>
    <t>54774.75</t>
  </si>
  <si>
    <t>587.93</t>
  </si>
  <si>
    <t>59072.13</t>
  </si>
  <si>
    <t>58484.14</t>
  </si>
  <si>
    <t>587.99</t>
  </si>
  <si>
    <t>68272.76</t>
  </si>
  <si>
    <t>62277.99</t>
  </si>
  <si>
    <t>61572.67</t>
  </si>
  <si>
    <t>705.32</t>
  </si>
  <si>
    <t>74712.3</t>
  </si>
  <si>
    <t>72831.05</t>
  </si>
  <si>
    <t>705.42</t>
  </si>
  <si>
    <t>1175.83</t>
  </si>
  <si>
    <t>49311.07</t>
  </si>
  <si>
    <t>62602.7</t>
  </si>
  <si>
    <t>61897.41</t>
  </si>
  <si>
    <t>705.29</t>
  </si>
  <si>
    <t>91783.22</t>
  </si>
  <si>
    <t>91195.22</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</si>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</sst>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_);_(* \(#,##0\);_(* &quot;-&quot;_);_(@_)"/>
    <numFmt numFmtId="165" formatCode="_(* #,##0.00_);_(* \(#,##0.00\);_(* &quot;-&quot;??_);_(@_)"/>
    <numFmt numFmtId="166" formatCode="_(* #,##0_);_(* \(#,##0\);_(* &quot;-&quot;??_);_(@_)"/>
  </numFmts>
  <fonts count="13" x14ac:knownFonts="1">
    <font>
      <sz val="11"/>
      <color theme="1"/>
      <name val="Calibri"/>
      <family val="2"/>
      <scheme val="minor"/>
    </font>
    <font>
      <sz val="11"/>
      <color theme="1"/>
      <name val="Calibri"/>
      <family val="2"/>
      <scheme val="minor"/>
    </font>
    <font>
      <b/>
      <sz val="18"/>
      <color theme="3"/>
      <name val="Cambria"/>
      <family val="2"/>
      <scheme val="major"/>
    </font>
    <font>
      <sz val="11"/>
      <color rgb="FF000000"/>
      <name val="Calibri"/>
      <family val="2"/>
      <scheme val="minor"/>
    </font>
    <font>
      <b/>
      <sz val="11"/>
      <color rgb="FF000000"/>
      <name val="Calibri"/>
      <family val="2"/>
      <scheme val="minor"/>
    </font>
    <font>
      <sz val="11"/>
      <color rgb="FF595959"/>
      <name val="Calibri"/>
      <family val="2"/>
      <scheme val="minor"/>
    </font>
    <font>
      <i/>
      <sz val="11"/>
      <color rgb="FF595959"/>
      <name val="Calibri"/>
      <family val="2"/>
      <scheme val="minor"/>
    </font>
    <font>
      <sz val="16"/>
      <color theme="1"/>
      <name val="Calibri"/>
      <family val="2"/>
      <scheme val="minor"/>
    </font>
    <font>
      <sz val="10"/>
      <name val="Arial"/>
      <family val="2"/>
    </font>
    <font>
      <u/>
      <sz val="10"/>
      <color indexed="12"/>
      <name val="Arial"/>
      <family val="2"/>
    </font>
    <font>
      <u/>
      <sz val="8"/>
      <color indexed="12"/>
      <name val="Arial"/>
      <family val="2"/>
    </font>
    <font>
      <b/>
      <u/>
      <sz val="22"/>
      <color theme="3"/>
      <name val="Cambria"/>
      <family val="2"/>
      <scheme val="major"/>
    </font>
    <font>
      <sz val="11"/>
      <color indexed="8"/>
      <name val="Calibri"/>
      <family val="2"/>
    </font>
  </fonts>
  <fills count="2">
    <fill>
      <patternFill patternType="none"/>
    </fill>
    <fill>
      <patternFill patternType="gray125"/>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top/>
      <bottom/>
      <diagonal/>
    </border>
    <border>
      <left style="thin">
        <color rgb="FFA9A9A9"/>
      </left>
      <right style="thin">
        <color rgb="FFA9A9A9"/>
      </right>
      <top/>
      <bottom/>
      <diagonal/>
    </border>
  </borders>
  <cellStyleXfs count="12">
    <xf numFmtId="0" fontId="0" fillId="0" borderId="0"/>
    <xf numFmtId="165"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8" fillId="0" borderId="0"/>
    <xf numFmtId="165" fontId="8" fillId="0" borderId="0" applyFont="0" applyFill="0" applyBorder="0" applyAlignment="0" applyProtection="0"/>
    <xf numFmtId="0" fontId="10" fillId="0" borderId="0" applyNumberFormat="0" applyFill="0" applyBorder="0" applyAlignment="0" applyProtection="0">
      <alignment vertical="top"/>
      <protection locked="0"/>
    </xf>
    <xf numFmtId="0" fontId="8" fillId="0" borderId="0"/>
    <xf numFmtId="0" fontId="8" fillId="0" borderId="0"/>
    <xf numFmtId="0" fontId="8" fillId="0" borderId="0"/>
    <xf numFmtId="0" fontId="12" fillId="0" borderId="0"/>
    <xf numFmtId="0" fontId="9" fillId="0" borderId="0" applyNumberFormat="0" applyFill="0" applyBorder="0" applyAlignment="0" applyProtection="0">
      <alignment vertical="top"/>
      <protection locked="0"/>
    </xf>
  </cellStyleXfs>
  <cellXfs count="25">
    <xf numFmtId="0" fontId="0" fillId="0" borderId="0" xfId="0"/>
    <xf numFmtId="0" fontId="3" fillId="0" borderId="0" xfId="0" applyFont="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5" fillId="0" borderId="1" xfId="0" applyFont="1" applyBorder="1" applyAlignment="1">
      <alignment horizontal="left" indent="2"/>
    </xf>
    <xf numFmtId="0" fontId="5" fillId="0" borderId="2" xfId="0" applyFont="1" applyBorder="1"/>
    <xf numFmtId="0" fontId="6" fillId="0" borderId="1" xfId="0" applyFont="1" applyBorder="1"/>
    <xf numFmtId="0" fontId="4" fillId="0" borderId="0" xfId="0" applyFont="1"/>
    <xf numFmtId="14" fontId="0" fillId="0" borderId="0" xfId="0" applyNumberFormat="1"/>
    <xf numFmtId="166" fontId="0" fillId="0" borderId="0" xfId="1" applyNumberFormat="1" applyFont="1"/>
    <xf numFmtId="0" fontId="7" fillId="0" borderId="0" xfId="0" applyFont="1"/>
    <xf numFmtId="165" fontId="7" fillId="0" borderId="0" xfId="0" applyNumberFormat="1" applyFont="1"/>
    <xf numFmtId="164" fontId="7" fillId="0" borderId="0" xfId="2" applyNumberFormat="1" applyFont="1"/>
    <xf numFmtId="0" fontId="7" fillId="0" borderId="0" xfId="0" pivotButton="1" applyFont="1"/>
    <xf numFmtId="164" fontId="7" fillId="0" borderId="0" xfId="0" applyNumberFormat="1" applyFont="1"/>
    <xf numFmtId="0" fontId="11" fillId="0" borderId="0" xfId="3" applyFont="1"/>
    <xf numFmtId="14" fontId="7" fillId="0" borderId="0" xfId="0" applyNumberFormat="1" applyFont="1"/>
    <xf numFmtId="0" fontId="5" fillId="0" borderId="5" xfId="0" applyFont="1" applyBorder="1" applyAlignment="1">
      <alignment horizontal="left" indent="2"/>
    </xf>
    <xf numFmtId="0" fontId="5" fillId="0" borderId="6" xfId="0" applyFont="1" applyBorder="1"/>
    <xf numFmtId="0" fontId="12" fillId="0" borderId="0" xfId="10"/>
    <xf numFmtId="0" fontId="0" fillId="0" borderId="0" xfId="0" quotePrefix="1"/>
    <xf numFmtId="0" fontId="5" fillId="0" borderId="0" xfId="0" applyFont="1"/>
    <xf numFmtId="49" fontId="0" fillId="0" borderId="0" xfId="0" applyNumberFormat="1"/>
  </cellXfs>
  <cellStyles count="12">
    <cellStyle name="Comma" xfId="1" builtinId="3"/>
    <cellStyle name="Comma 2" xfId="5" xr:uid="{00000000-0005-0000-0000-000001000000}"/>
    <cellStyle name="Hyperlink 2" xfId="6" xr:uid="{00000000-0005-0000-0000-000003000000}"/>
    <cellStyle name="Hyperlink 3" xfId="11" xr:uid="{00000000-0005-0000-0000-000004000000}"/>
    <cellStyle name="Normal" xfId="0" builtinId="0"/>
    <cellStyle name="Normal 2" xfId="7" xr:uid="{00000000-0005-0000-0000-000006000000}"/>
    <cellStyle name="Normal 2 2" xfId="8" xr:uid="{00000000-0005-0000-0000-000007000000}"/>
    <cellStyle name="Normal 2 3" xfId="9" xr:uid="{00000000-0005-0000-0000-000008000000}"/>
    <cellStyle name="Normal 2 4" xfId="4" xr:uid="{00000000-0005-0000-0000-000009000000}"/>
    <cellStyle name="Normal 3" xfId="10" xr:uid="{00000000-0005-0000-0000-00000A000000}"/>
    <cellStyle name="Percent" xfId="2" builtinId="5"/>
    <cellStyle name="Title" xfId="3" builtinId="15"/>
  </cellStyles>
  <dxfs count="31">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0" formatCode="General"/>
    </dxf>
    <dxf>
      <numFmt numFmtId="30" formatCode="@"/>
    </dxf>
    <dxf>
      <numFmt numFmtId="30" formatCode="@"/>
    </dxf>
    <dxf>
      <numFmt numFmtId="165" formatCode="_(* #,##0.00_);_(* \(#,##0.00\);_(* &quot;-&quot;??_);_(@_)"/>
    </dxf>
    <dxf>
      <font>
        <sz val="16"/>
      </font>
    </dxf>
    <dxf>
      <numFmt numFmtId="165" formatCode="_(* #,##0.00_);_(* \(#,##0.00\);_(* &quot;-&quot;??_);_(@_)"/>
    </dxf>
    <dxf>
      <numFmt numFmtId="165" formatCode="_(* #,##0.00_);_(* \(#,##0.00\);_(* &quot;-&quot;??_);_(@_)"/>
    </dxf>
    <dxf>
      <font>
        <b/>
        <i val="0"/>
      </font>
      <fill>
        <patternFill>
          <bgColor theme="4"/>
        </patternFill>
      </fill>
    </dxf>
    <dxf>
      <font>
        <b val="0"/>
        <i val="0"/>
      </font>
    </dxf>
    <dxf>
      <font>
        <b val="0"/>
        <i val="0"/>
      </font>
    </dxf>
    <dxf>
      <font>
        <b val="0"/>
        <i val="0"/>
      </font>
    </dxf>
    <dxf>
      <font>
        <b/>
        <i val="0"/>
      </font>
      <fill>
        <patternFill>
          <bgColor theme="3" tint="0.79998168889431442"/>
        </patternFill>
      </fill>
    </dxf>
    <dxf>
      <font>
        <b val="0"/>
        <i val="0"/>
      </font>
    </dxf>
    <dxf>
      <font>
        <b val="0"/>
        <i val="0"/>
      </font>
    </dxf>
    <dxf>
      <font>
        <b val="0"/>
        <i val="0"/>
      </font>
    </dxf>
    <dxf>
      <fill>
        <patternFill>
          <bgColor theme="4"/>
        </patternFill>
      </fill>
    </dxf>
    <dxf>
      <font>
        <b val="0"/>
        <i val="0"/>
      </font>
    </dxf>
    <dxf>
      <font>
        <b/>
        <i val="0"/>
      </font>
      <fill>
        <gradientFill degree="90">
          <stop position="0">
            <color theme="0" tint="-0.1490218817712943"/>
          </stop>
          <stop position="1">
            <color theme="0" tint="-0.34900967436750391"/>
          </stop>
        </gradientFill>
      </fill>
    </dxf>
    <dxf>
      <font>
        <b/>
        <i val="0"/>
        <color theme="0"/>
      </font>
      <fill>
        <gradientFill degree="90">
          <stop position="0">
            <color theme="3" tint="0.59999389629810485"/>
          </stop>
          <stop position="1">
            <color theme="4" tint="-0.25098422193060094"/>
          </stop>
        </gradient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Jet Report Style" table="0" count="13" xr9:uid="{00000000-0011-0000-FFFF-FFFF00000000}">
      <tableStyleElement type="wholeTable" dxfId="30"/>
      <tableStyleElement type="headerRow" dxfId="29"/>
      <tableStyleElement type="totalRow" dxfId="28"/>
      <tableStyleElement type="firstColumn" dxfId="27"/>
      <tableStyleElement type="firstRowStripe" dxfId="26"/>
      <tableStyleElement type="firstColumnStripe" dxfId="25"/>
      <tableStyleElement type="secondColumnStripe" dxfId="24"/>
      <tableStyleElement type="firstSubtotalColumn" dxfId="23"/>
      <tableStyleElement type="firstSubtotalRow" dxfId="22"/>
      <tableStyleElement type="firstColumnSubheading" dxfId="21"/>
      <tableStyleElement type="secondColumnSubheading" dxfId="20"/>
      <tableStyleElement type="thirdColumnSubheading" dxfId="19"/>
      <tableStyleElement type="pageFieldValues" dxfId="1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5</xdr:col>
      <xdr:colOff>604320</xdr:colOff>
      <xdr:row>1</xdr:row>
      <xdr:rowOff>217794</xdr:rowOff>
    </xdr:from>
    <xdr:to>
      <xdr:col>6</xdr:col>
      <xdr:colOff>1515198</xdr:colOff>
      <xdr:row>6</xdr:row>
      <xdr:rowOff>258407</xdr:rowOff>
    </xdr:to>
    <mc:AlternateContent xmlns:mc="http://schemas.openxmlformats.org/markup-compatibility/2006">
      <mc:Choice xmlns:a14="http://schemas.microsoft.com/office/drawing/2010/main" Requires="a14">
        <xdr:graphicFrame macro="">
          <xdr:nvGraphicFramePr>
            <xdr:cNvPr id="2" name="Customer Posting Group">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Customer Posting Group"/>
            </a:graphicData>
          </a:graphic>
        </xdr:graphicFrame>
      </mc:Choice>
      <mc:Fallback>
        <xdr:sp macro="" textlink="">
          <xdr:nvSpPr>
            <xdr:cNvPr id="0" name=""/>
            <xdr:cNvSpPr>
              <a:spLocks noTextEdit="1"/>
            </xdr:cNvSpPr>
          </xdr:nvSpPr>
          <xdr:spPr>
            <a:xfrm>
              <a:off x="6801173" y="217794"/>
              <a:ext cx="2692613" cy="1463760"/>
            </a:xfrm>
            <a:prstGeom prst="rect">
              <a:avLst/>
            </a:prstGeom>
            <a:solidFill>
              <a:prstClr val="white"/>
            </a:solidFill>
            <a:ln w="1">
              <a:solidFill>
                <a:prstClr val="green"/>
              </a:solidFill>
            </a:ln>
          </xdr:spPr>
          <xdr:txBody>
            <a:bodyPr vertOverflow="clip" horzOverflow="clip"/>
            <a:lstStyle/>
            <a:p>
              <a:r>
                <a:rPr lang="en-A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1718509</xdr:colOff>
      <xdr:row>1</xdr:row>
      <xdr:rowOff>228999</xdr:rowOff>
    </xdr:from>
    <xdr:to>
      <xdr:col>8</xdr:col>
      <xdr:colOff>737323</xdr:colOff>
      <xdr:row>7</xdr:row>
      <xdr:rowOff>671</xdr:rowOff>
    </xdr:to>
    <mc:AlternateContent xmlns:mc="http://schemas.openxmlformats.org/markup-compatibility/2006">
      <mc:Choice xmlns:a14="http://schemas.microsoft.com/office/drawing/2010/main" Requires="a14">
        <xdr:graphicFrame macro="">
          <xdr:nvGraphicFramePr>
            <xdr:cNvPr id="3" name="Global Dim 1">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Global Dim 1"/>
            </a:graphicData>
          </a:graphic>
        </xdr:graphicFrame>
      </mc:Choice>
      <mc:Fallback>
        <xdr:sp macro="" textlink="">
          <xdr:nvSpPr>
            <xdr:cNvPr id="0" name=""/>
            <xdr:cNvSpPr>
              <a:spLocks noTextEdit="1"/>
            </xdr:cNvSpPr>
          </xdr:nvSpPr>
          <xdr:spPr>
            <a:xfrm>
              <a:off x="9697097" y="228999"/>
              <a:ext cx="2313344" cy="1463760"/>
            </a:xfrm>
            <a:prstGeom prst="rect">
              <a:avLst/>
            </a:prstGeom>
            <a:solidFill>
              <a:prstClr val="white"/>
            </a:solidFill>
            <a:ln w="1">
              <a:solidFill>
                <a:prstClr val="green"/>
              </a:solidFill>
            </a:ln>
          </xdr:spPr>
          <xdr:txBody>
            <a:bodyPr vertOverflow="clip" horzOverflow="clip"/>
            <a:lstStyle/>
            <a:p>
              <a:r>
                <a:rPr lang="en-A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85.464099421297" missingItemsLimit="0" createdVersion="4" refreshedVersion="6" minRefreshableVersion="3" recordCount="134" xr:uid="{00000000-000A-0000-FFFF-FFFF26000000}">
  <cacheSource type="worksheet">
    <worksheetSource name="Customer"/>
  </cacheSource>
  <cacheFields count="15">
    <cacheField name="Number" numFmtId="49">
      <sharedItems count="134">
        <s v="C100008"/>
        <s v="C100012"/>
        <s v="C100013"/>
        <s v="C100014"/>
        <s v="C100015"/>
        <s v="C100017"/>
        <s v="C100018"/>
        <s v="C100019"/>
        <s v="C100020"/>
        <s v="C100021"/>
        <s v="C100023"/>
        <s v="C100025"/>
        <s v="C100026"/>
        <s v="C100029"/>
        <s v="C100030"/>
        <s v="C100031"/>
        <s v="C100032"/>
        <s v="C100033"/>
        <s v="C100035"/>
        <s v="C100036"/>
        <s v="C100037"/>
        <s v="C100038"/>
        <s v="C100039"/>
        <s v="C100040"/>
        <s v="C100041"/>
        <s v="C100042"/>
        <s v="C100044"/>
        <s v="C100046"/>
        <s v="C100049"/>
        <s v="C100050"/>
        <s v="C100051"/>
        <s v="C100052"/>
        <s v="C100053"/>
        <s v="C100054"/>
        <s v="C100056"/>
        <s v="C100058"/>
        <s v="C100059"/>
        <s v="C100060"/>
        <s v="C100062"/>
        <s v="C100063"/>
        <s v="C100064"/>
        <s v="C100065"/>
        <s v="C100066"/>
        <s v="C100068"/>
        <s v="C100069"/>
        <s v="C100070"/>
        <s v="C100072"/>
        <s v="C100073"/>
        <s v="C100075"/>
        <s v="C100076"/>
        <s v="C100081"/>
        <s v="C100082"/>
        <s v="C100083"/>
        <s v="C100084"/>
        <s v="C100085"/>
        <s v="C100086"/>
        <s v="C100088"/>
        <s v="C100089"/>
        <s v="C100092"/>
        <s v="C100094"/>
        <s v="C100095"/>
        <s v="C100096"/>
        <s v="C100097"/>
        <s v="C100098"/>
        <s v="C100099"/>
        <s v="C100100"/>
        <s v="C100101"/>
        <s v="C100102"/>
        <s v="C100103"/>
        <s v="C100104"/>
        <s v="C100105"/>
        <s v="C100106"/>
        <s v="C100107"/>
        <s v="C100108"/>
        <s v="C100110"/>
        <s v="C100112"/>
        <s v="C100113"/>
        <s v="C100114"/>
        <s v="C100115"/>
        <s v="C100116"/>
        <s v="C100117"/>
        <s v="C100118"/>
        <s v="C100119"/>
        <s v="C100120"/>
        <s v="C100121"/>
        <s v="C100122"/>
        <s v="C100124"/>
        <s v="C100125"/>
        <s v="C100126"/>
        <s v="C100127"/>
        <s v="C100128"/>
        <s v="C100129"/>
        <s v="C100130"/>
        <s v="C100133"/>
        <s v="C100134"/>
        <s v="C100135"/>
        <s v="C100136"/>
        <s v="C100137"/>
        <s v="C100138"/>
        <s v="C100139"/>
        <s v="C100140"/>
        <s v="C100141"/>
        <s v="C100142"/>
        <s v="C100143"/>
        <s v="C100144"/>
        <s v="C100145"/>
        <s v="C100146"/>
        <s v="C100501"/>
        <s v="C100502"/>
        <s v="C100503"/>
        <s v="C100504"/>
        <s v="C100505"/>
        <s v="C100506"/>
        <s v="C100507"/>
        <s v="C100508"/>
        <s v="C100509"/>
        <s v="C100510"/>
        <s v="C100511"/>
        <s v="C100512"/>
        <s v="C100513"/>
        <s v="C100514"/>
        <s v="C100515"/>
        <s v="C100516"/>
        <s v="C100517"/>
        <s v="C100518"/>
        <s v="C100519"/>
        <s v="C100520"/>
        <s v="C100521"/>
        <s v="C100522"/>
        <s v="C100523"/>
        <s v="C100524"/>
        <s v="C100525"/>
        <s v="C100526"/>
        <s v="C100527"/>
      </sharedItems>
    </cacheField>
    <cacheField name="Name" numFmtId="49">
      <sharedItems count="133">
        <s v="Blanemark Hifi Shop"/>
        <s v="Bainbridges"/>
        <s v="Candoxy Kontor A/S"/>
        <s v="Candoxy Nederland BV"/>
        <s v="Carl Anthony"/>
        <s v="Centromerkur d.o.o."/>
        <s v="City Of Chicago"/>
        <s v="Corporación Beta"/>
        <s v="Cronus Cardoxy Procurement"/>
        <s v="Cronus Cardoxy Sales"/>
        <s v="Deerfield Graphics Company"/>
        <s v="Derringers Resturants"/>
        <s v="Designstudio Gmunden"/>
        <s v="Elkhorn Airport"/>
        <s v="Stutringers"/>
        <s v="Englunds Kontorsmöbler AB"/>
        <s v="EXPORTLES d.o.o."/>
        <s v="Fairway Sound"/>
        <s v="First Touch Marketing"/>
        <s v="Francematic"/>
        <s v="Tempsons Tropies"/>
        <s v="Gagn &amp; Gaman"/>
        <s v="Gary's Sports"/>
        <s v="Guildford Water Department"/>
        <s v="Heimilisprydi"/>
        <s v="Helguera industrial"/>
        <s v="Hotel Pferdesee"/>
        <s v="John Haddock Insurance Co."/>
        <s v="Konberg Tapet AB"/>
        <s v="Lauritzen Kontorm¢bler A/S"/>
        <s v="Libros S.A."/>
        <s v="Livre Importants"/>
        <s v="London Candoxy Storage Campus"/>
        <s v="Lovaina Contractors"/>
        <s v="Marsholm Karmstol"/>
        <s v="Meersen Meubelen"/>
        <s v="MEMA Ljubljana d.o.o."/>
        <s v="Michael Feit - Möbelhaus"/>
        <s v="Möbel Scherrer AG"/>
        <s v="Möbel Siegfried"/>
        <s v="Nieuwe Zandpoort NV"/>
        <s v="Office Solutions"/>
        <s v="Outdoor Gear Unlimited"/>
        <s v="Parmentier Boutique"/>
        <s v="Pilatus AG"/>
        <s v="Danger Unlimited"/>
        <s v="Ravel M¢bler"/>
        <s v="Selangorian Ltd."/>
        <s v="Showmasters"/>
        <s v="Sonnmatt Design"/>
        <s v="Sporting Goods Emporium"/>
        <s v="Stanfords"/>
        <s v="The Cannon Group PLC"/>
        <s v="The Device Shop"/>
        <s v="Top Action Sports"/>
        <s v="Triton Industries"/>
        <s v="University of Oregon"/>
        <s v="Zuni Home Crafts Ltd."/>
        <s v="Ranice Sports"/>
        <s v="Randotax Outfitters"/>
        <s v="D-Com Industries"/>
        <s v="Solotech"/>
        <s v="BlackCane Motor Works"/>
        <s v="Voltive Systems"/>
        <s v="Keybase, Inc."/>
        <s v="ZoomTrax Systems"/>
        <s v="BEI Outfitters "/>
        <s v="AlphaQuote"/>
        <s v="DenoTech"/>
        <s v="Esystems"/>
        <s v="Equinox Sporting Goods"/>
        <s v="Lexitechnology"/>
        <s v="Kinfix Industries"/>
        <s v="Ganzlex NV"/>
        <s v="Basingers"/>
        <s v="Latexon, Inc."/>
        <s v="Villadomis AG"/>
        <s v="ISA Tech"/>
        <s v="Sumtones, AG"/>
        <s v="Tintax "/>
        <s v="TechZone"/>
        <s v="Inchit, Inc."/>
        <s v="Tinfan"/>
        <s v="Techibase"/>
        <s v="Physicare Ltd."/>
        <s v="Ontocane Outdoors"/>
        <s v="Solcity"/>
        <s v="Moveex"/>
        <s v="Roundron"/>
        <s v="Solar Tech"/>
        <s v="Saxon Technology"/>
        <s v="Hotspot Systems"/>
        <s v="Volcome Ltd."/>
        <s v="Iber Tech"/>
        <s v="Zumi's"/>
        <s v="First Bank"/>
        <s v="Odessy Sports"/>
        <s v="Dantons"/>
        <s v="Gamma Ray's"/>
        <s v="Super Daves"/>
        <s v="Bargottis"/>
        <s v="MovieTime Entertainment"/>
        <s v="Parvotis"/>
        <s v="Blesmore Systems"/>
        <s v="Dicon Industries"/>
        <s v="Soron Kamstrol AG"/>
        <s v="Bob's Budget Trophies"/>
        <s v="Crown Trophy"/>
        <s v="BTS Trophies"/>
        <s v="Trophy House"/>
        <s v="King T"/>
        <s v="American Specialties"/>
        <s v="TK Outfitters"/>
        <s v="Wimingtons"/>
        <s v="KNB Trophies"/>
        <s v="Birmingham Supply"/>
        <s v="Columbus Party Supplies"/>
        <s v="Joe Mammas"/>
        <s v="Renslingers"/>
        <s v="Wonder Trophy"/>
        <s v="Bstrokes Trophy"/>
        <s v="Carlton's"/>
        <s v="Bing &amp; Co"/>
        <s v="Twirlers"/>
        <s v="Saxford &amp; Daughters"/>
        <s v="Jgems"/>
        <s v="Tarmax"/>
        <s v="Tarmingtons"/>
        <s v="Stan's Trophies"/>
        <s v="Bill's Trophies"/>
        <s v="Team Trophy"/>
        <s v="AAA Trophy"/>
        <s v="BBB Trophy"/>
      </sharedItems>
    </cacheField>
    <cacheField name="Credit Limit" numFmtId="0">
      <sharedItems containsSemiMixedTypes="0" containsString="0" containsNumber="1" containsInteger="1" minValue="0" maxValue="0" count="1">
        <n v="0"/>
      </sharedItems>
    </cacheField>
    <cacheField name="Contact Name" numFmtId="49">
      <sharedItems/>
    </cacheField>
    <cacheField name="Phone Number" numFmtId="49">
      <sharedItems/>
    </cacheField>
    <cacheField name="Customer Posting Group" numFmtId="49">
      <sharedItems count="3">
        <s v="EU"/>
        <s v="OTHER"/>
        <s v="NA"/>
      </sharedItems>
    </cacheField>
    <cacheField name="Global Dim 1" numFmtId="49">
      <sharedItems count="4">
        <s v="SPORTS"/>
        <s v="CORPORATE"/>
        <s v="EVENTS"/>
        <s v=""/>
      </sharedItems>
    </cacheField>
    <cacheField name="Global Dim 2" numFmtId="49">
      <sharedItems/>
    </cacheField>
    <cacheField name="Balance Due" numFmtId="0">
      <sharedItems containsSemiMixedTypes="0" containsString="0" containsNumber="1" minValue="30918.7" maxValue="2495095.61"/>
    </cacheField>
    <cacheField name="Current" numFmtId="0">
      <sharedItems containsSemiMixedTypes="0" containsString="0" containsNumber="1" minValue="27997.54" maxValue="896085.05"/>
    </cacheField>
    <cacheField name="0-30" numFmtId="0">
      <sharedItems containsSemiMixedTypes="0" containsString="0" containsNumber="1" minValue="-313.86" maxValue="101429.17"/>
    </cacheField>
    <cacheField name="31-60" numFmtId="0">
      <sharedItems containsSemiMixedTypes="0" containsString="0" containsNumber="1" minValue="-143.9" maxValue="49437.02"/>
    </cacheField>
    <cacheField name="61-90" numFmtId="0">
      <sharedItems containsSemiMixedTypes="0" containsString="0" containsNumber="1" minValue="-204.76000000000002" maxValue="36488.18"/>
    </cacheField>
    <cacheField name="91+" numFmtId="0">
      <sharedItems containsSemiMixedTypes="0" containsString="0" containsNumber="1" minValue="-530.63" maxValue="1517391.23"/>
    </cacheField>
    <cacheField name="Above Credit Limit" numFmtId="0" formula="IF('Balance Due'&gt;'Credit Limit','Balance Due'-'Credit Limit',0)" databaseField="0"/>
  </cacheFields>
  <extLst>
    <ext xmlns:x14="http://schemas.microsoft.com/office/spreadsheetml/2009/9/main" uri="{725AE2AE-9491-48be-B2B4-4EB974FC3084}">
      <x14:pivotCacheDefinition pivotCacheId="3"/>
    </ext>
  </extLst>
</pivotCacheDefinition>
</file>

<file path=xl/pivotCache/pivotCacheRecords1.xml><?xml version="1.0" encoding="utf-8"?>
<pivotCacheRecords xmlns="http://schemas.openxmlformats.org/spreadsheetml/2006/main" xmlns:r="http://schemas.openxmlformats.org/officeDocument/2006/relationships" count="134">
  <r>
    <x v="0"/>
    <x v="0"/>
    <x v="0"/>
    <s v="Mike Everson"/>
    <s v="+44 60 406 98 23"/>
    <x v="0"/>
    <x v="0"/>
    <s v="LARGE"/>
    <n v="658091.77999999991"/>
    <n v="127341.38999999998"/>
    <n v="18853.09"/>
    <n v="18082.91"/>
    <n v="0"/>
    <n v="493814.39"/>
  </r>
  <r>
    <x v="1"/>
    <x v="1"/>
    <x v="0"/>
    <s v="Susan Young"/>
    <s v="+1 (810) 659-6711"/>
    <x v="1"/>
    <x v="0"/>
    <s v="SMALL"/>
    <n v="702808.6"/>
    <n v="187415.38999999998"/>
    <n v="28729.06"/>
    <n v="12671"/>
    <n v="-144.12"/>
    <n v="474137.27"/>
  </r>
  <r>
    <x v="2"/>
    <x v="2"/>
    <x v="0"/>
    <s v="Hr. Jonathan Mollerup"/>
    <s v="+45 96 156 36 60"/>
    <x v="0"/>
    <x v="0"/>
    <s v="SMALL"/>
    <n v="213245.05"/>
    <n v="76627.39"/>
    <n v="12454.07"/>
    <n v="21658.9"/>
    <n v="0"/>
    <n v="102504.69"/>
  </r>
  <r>
    <x v="3"/>
    <x v="3"/>
    <x v="0"/>
    <s v="Rob Verhoff"/>
    <s v="+22 20 489 09 43"/>
    <x v="0"/>
    <x v="0"/>
    <s v="MEDIUM"/>
    <n v="263564.23000000004"/>
    <n v="118713.45"/>
    <n v="0"/>
    <n v="19367.670000000002"/>
    <n v="0"/>
    <n v="125483.11"/>
  </r>
  <r>
    <x v="4"/>
    <x v="4"/>
    <x v="0"/>
    <s v="Hr. Carl Anthony"/>
    <s v="+45 64 831 90 45"/>
    <x v="0"/>
    <x v="1"/>
    <s v="LARGE"/>
    <n v="596201.27999999991"/>
    <n v="247855.35999999999"/>
    <n v="34224.15"/>
    <n v="34577.129999999997"/>
    <n v="0"/>
    <n v="279544.64"/>
  </r>
  <r>
    <x v="5"/>
    <x v="5"/>
    <x v="0"/>
    <s v="ga. Renata Lavtar"/>
    <s v="+52 43 329 48 27"/>
    <x v="0"/>
    <x v="1"/>
    <s v="MEDIUM"/>
    <n v="169282.13"/>
    <n v="45779.64"/>
    <n v="0"/>
    <n v="0"/>
    <n v="0"/>
    <n v="123502.48999999999"/>
  </r>
  <r>
    <x v="6"/>
    <x v="6"/>
    <x v="0"/>
    <s v="Marta Freeley"/>
    <s v="+1 (399) 404-4861"/>
    <x v="2"/>
    <x v="0"/>
    <s v="LARGE"/>
    <n v="570604.30000000005"/>
    <n v="192890.49000000002"/>
    <n v="0"/>
    <n v="18871.190000000002"/>
    <n v="18539.47"/>
    <n v="340303.14999999997"/>
  </r>
  <r>
    <x v="7"/>
    <x v="7"/>
    <x v="0"/>
    <s v="Srta. Vanessa Garcia Garcia"/>
    <s v="+34 33 207 06 58"/>
    <x v="0"/>
    <x v="0"/>
    <s v="SMALL"/>
    <n v="81300.930000000008"/>
    <n v="27997.54"/>
    <n v="0"/>
    <n v="0"/>
    <n v="0"/>
    <n v="53303.39"/>
  </r>
  <r>
    <x v="8"/>
    <x v="8"/>
    <x v="0"/>
    <s v="Hansgeorg Janke"/>
    <s v="+49 01 225 89 42"/>
    <x v="0"/>
    <x v="1"/>
    <s v="SMALL"/>
    <n v="166653.42000000001"/>
    <n v="84275.42"/>
    <n v="0"/>
    <n v="0"/>
    <n v="0"/>
    <n v="82378"/>
  </r>
  <r>
    <x v="9"/>
    <x v="9"/>
    <x v="0"/>
    <s v="Leopold Rhein"/>
    <s v="+45 26 097 03 14"/>
    <x v="0"/>
    <x v="0"/>
    <s v="SMALL"/>
    <n v="130331.45"/>
    <n v="47217.950000000004"/>
    <n v="0"/>
    <n v="0"/>
    <n v="0"/>
    <n v="83113.5"/>
  </r>
  <r>
    <x v="10"/>
    <x v="10"/>
    <x v="0"/>
    <s v="Mr. Kevin Wright"/>
    <s v="+1 (706) 769-3868"/>
    <x v="2"/>
    <x v="1"/>
    <s v="SMALL"/>
    <n v="354939.21"/>
    <n v="111783.26000000001"/>
    <n v="5892.4800000000005"/>
    <n v="5892.28"/>
    <n v="0"/>
    <n v="231371.18999999997"/>
  </r>
  <r>
    <x v="11"/>
    <x v="11"/>
    <x v="0"/>
    <s v="Cecil B Demil"/>
    <s v="+1 (651) 112-5480"/>
    <x v="2"/>
    <x v="0"/>
    <s v="LARGE"/>
    <n v="1022314.6699999999"/>
    <n v="262567.53999999998"/>
    <n v="18957.830000000002"/>
    <n v="0"/>
    <n v="36488.18"/>
    <n v="704301.12"/>
  </r>
  <r>
    <x v="12"/>
    <x v="12"/>
    <x v="0"/>
    <s v="Fr. Birgitte Vestphael"/>
    <s v="+43 77 067 28 95"/>
    <x v="0"/>
    <x v="0"/>
    <s v="LARGE"/>
    <n v="663521.78"/>
    <n v="162343.20000000001"/>
    <n v="57962.44"/>
    <n v="17260.260000000002"/>
    <n v="0"/>
    <n v="425955.88"/>
  </r>
  <r>
    <x v="13"/>
    <x v="13"/>
    <x v="0"/>
    <s v="Mr. Ryan Danner"/>
    <s v="+1 (810) 659-6711"/>
    <x v="1"/>
    <x v="0"/>
    <s v="SMALL"/>
    <n v="650685.39"/>
    <n v="136050.72"/>
    <n v="0"/>
    <n v="0"/>
    <n v="25340.17"/>
    <n v="489294.50000000006"/>
  </r>
  <r>
    <x v="14"/>
    <x v="14"/>
    <x v="0"/>
    <s v="Mr. Dameon Neth"/>
    <s v="+1 (810) 659-6711"/>
    <x v="1"/>
    <x v="1"/>
    <s v="MEDIUM"/>
    <n v="792651.67999999993"/>
    <n v="193199.29"/>
    <n v="14731.37"/>
    <n v="28667.200000000001"/>
    <n v="28101.72"/>
    <n v="527952.1"/>
  </r>
  <r>
    <x v="15"/>
    <x v="15"/>
    <x v="0"/>
    <s v="Gerold Bachmann"/>
    <s v="+48 78 143 54 22"/>
    <x v="0"/>
    <x v="1"/>
    <s v="LARGE"/>
    <n v="583665.94000000006"/>
    <n v="133899.77000000002"/>
    <n v="17112.37"/>
    <n v="33870.080000000002"/>
    <n v="-172.49"/>
    <n v="398956.21"/>
  </r>
  <r>
    <x v="16"/>
    <x v="16"/>
    <x v="0"/>
    <s v="ga. Katja Valjavec"/>
    <s v="+52 43 329 48 27"/>
    <x v="0"/>
    <x v="1"/>
    <s v="MEDIUM"/>
    <n v="241003.80000000002"/>
    <n v="68048.350000000006"/>
    <n v="0"/>
    <n v="0"/>
    <n v="9684.82"/>
    <n v="163270.63"/>
  </r>
  <r>
    <x v="17"/>
    <x v="17"/>
    <x v="0"/>
    <s v="Stephanie Brooks"/>
    <s v="+1 (212) 150-9944"/>
    <x v="2"/>
    <x v="1"/>
    <s v="SMALL"/>
    <n v="265271.41000000003"/>
    <n v="76671.64"/>
    <n v="0"/>
    <n v="0"/>
    <n v="5921.5"/>
    <n v="182678.27000000002"/>
  </r>
  <r>
    <x v="18"/>
    <x v="18"/>
    <x v="0"/>
    <s v="Ms. Tammy L. McDonald"/>
    <s v="+1 (706) 537-5297"/>
    <x v="2"/>
    <x v="0"/>
    <s v="LARGE"/>
    <n v="879291.89999999991"/>
    <n v="144894.48000000001"/>
    <n v="38724.54"/>
    <n v="18675.11"/>
    <n v="0"/>
    <n v="676997.77"/>
  </r>
  <r>
    <x v="19"/>
    <x v="19"/>
    <x v="0"/>
    <s v="M. Herve BOURAIMA"/>
    <s v="+33 32 416 73 19"/>
    <x v="0"/>
    <x v="0"/>
    <s v="MEDIUM"/>
    <n v="295442.89"/>
    <n v="118922"/>
    <n v="40671.5"/>
    <n v="17554.47"/>
    <n v="0"/>
    <n v="118294.92"/>
  </r>
  <r>
    <x v="20"/>
    <x v="20"/>
    <x v="0"/>
    <s v="Bill Watles"/>
    <s v="+1 (807) 557-8465"/>
    <x v="2"/>
    <x v="1"/>
    <s v="LARGE"/>
    <n v="1324499.83"/>
    <n v="457089.01"/>
    <n v="32573.309999999998"/>
    <n v="47726.559999999998"/>
    <n v="30519.91"/>
    <n v="756591.04"/>
  </r>
  <r>
    <x v="21"/>
    <x v="21"/>
    <x v="0"/>
    <s v="Ragnheidur K. Gudmundsdottir"/>
    <s v="+129 54 308 88 27"/>
    <x v="0"/>
    <x v="0"/>
    <s v="SMALL"/>
    <n v="164330.89000000001"/>
    <n v="53935.939999999995"/>
    <n v="14509.109999999999"/>
    <n v="0"/>
    <n v="10828.68"/>
    <n v="85057.159999999989"/>
  </r>
  <r>
    <x v="22"/>
    <x v="22"/>
    <x v="0"/>
    <s v="James Madison"/>
    <s v="+1 (354) 338-0114"/>
    <x v="2"/>
    <x v="0"/>
    <s v="LARGE"/>
    <n v="805154.78"/>
    <n v="173480.36000000002"/>
    <n v="78253.52"/>
    <n v="0"/>
    <n v="18148.350000000002"/>
    <n v="535272.55000000005"/>
  </r>
  <r>
    <x v="23"/>
    <x v="23"/>
    <x v="0"/>
    <s v="Mr. Jim Stewart"/>
    <s v="+1 (706) 627-0632"/>
    <x v="2"/>
    <x v="0"/>
    <s v="SMALL"/>
    <n v="673057.35"/>
    <n v="289446.35000000003"/>
    <n v="16004.44"/>
    <n v="14443.94"/>
    <n v="25341.040000000001"/>
    <n v="327821.57999999996"/>
  </r>
  <r>
    <x v="24"/>
    <x v="24"/>
    <x v="0"/>
    <s v="Gunnar Orn Thorsteinsson"/>
    <s v="+129 54 308 88 27"/>
    <x v="0"/>
    <x v="1"/>
    <s v="LARGE"/>
    <n v="425258.76999999996"/>
    <n v="115073.22"/>
    <n v="17288.66"/>
    <n v="0"/>
    <n v="16783.71"/>
    <n v="276113.18"/>
  </r>
  <r>
    <x v="25"/>
    <x v="25"/>
    <x v="0"/>
    <s v="Sr. Ramon Garcia Noblejas"/>
    <s v="+34 80 659 92 17"/>
    <x v="0"/>
    <x v="1"/>
    <s v="SMALL"/>
    <n v="140417.22999999998"/>
    <n v="61726.15"/>
    <n v="0"/>
    <n v="-65.41"/>
    <n v="0"/>
    <n v="78756.490000000005"/>
  </r>
  <r>
    <x v="26"/>
    <x v="26"/>
    <x v="0"/>
    <s v="Herrn Jonathan Haas"/>
    <s v="+49 14 981 97 71"/>
    <x v="0"/>
    <x v="1"/>
    <s v="MEDIUM"/>
    <n v="213914.81"/>
    <n v="138732.64000000001"/>
    <n v="-99.660000000000011"/>
    <n v="0"/>
    <n v="0"/>
    <n v="75281.83"/>
  </r>
  <r>
    <x v="27"/>
    <x v="27"/>
    <x v="0"/>
    <s v="Miss Patricia Doyle"/>
    <s v="+1 (800) 480-0797"/>
    <x v="2"/>
    <x v="2"/>
    <s v="LARGE"/>
    <n v="293794.60000000003"/>
    <n v="95788.86"/>
    <n v="0"/>
    <n v="0"/>
    <n v="-131.69"/>
    <n v="198137.43000000002"/>
  </r>
  <r>
    <x v="28"/>
    <x v="28"/>
    <x v="0"/>
    <s v="Asta Von Elfstein"/>
    <s v="+48 78 143 54 22"/>
    <x v="0"/>
    <x v="1"/>
    <s v="SMALL"/>
    <n v="170655.8"/>
    <n v="115086.26999999999"/>
    <n v="0"/>
    <n v="0"/>
    <n v="0"/>
    <n v="55569.53"/>
  </r>
  <r>
    <x v="29"/>
    <x v="29"/>
    <x v="0"/>
    <s v="Fr. Jenny Gottfried"/>
    <s v="+45 03 284 96 30"/>
    <x v="0"/>
    <x v="0"/>
    <s v="LARGE"/>
    <n v="656569.67000000004"/>
    <n v="191973.33"/>
    <n v="0"/>
    <n v="0"/>
    <n v="-166.01999999999998"/>
    <n v="464762.36000000004"/>
  </r>
  <r>
    <x v="30"/>
    <x v="30"/>
    <x v="0"/>
    <s v="Sr. Oscar Alfonso Caceres"/>
    <s v="+34 55 088 04 24"/>
    <x v="0"/>
    <x v="1"/>
    <s v="SMALL"/>
    <n v="116695.64"/>
    <n v="53069.819999999992"/>
    <n v="0"/>
    <n v="6623.54"/>
    <n v="0"/>
    <n v="57002.28"/>
  </r>
  <r>
    <x v="31"/>
    <x v="31"/>
    <x v="0"/>
    <s v="M. Lionel PENUCHOT"/>
    <s v="+33 32 416 73 19"/>
    <x v="0"/>
    <x v="0"/>
    <s v="SMALL"/>
    <n v="159890.13999999998"/>
    <n v="60645.469999999994"/>
    <n v="0"/>
    <n v="0"/>
    <n v="10829.380000000001"/>
    <n v="88415.29"/>
  </r>
  <r>
    <x v="32"/>
    <x v="32"/>
    <x v="0"/>
    <s v="Mr. John Kane"/>
    <s v="+1 (810) 659-6711"/>
    <x v="1"/>
    <x v="1"/>
    <s v="MEDIUM"/>
    <n v="708809.41"/>
    <n v="227149.85"/>
    <n v="14730.9"/>
    <n v="14484.279999999999"/>
    <n v="28253.030000000002"/>
    <n v="424191.35000000003"/>
  </r>
  <r>
    <x v="33"/>
    <x v="32"/>
    <x v="0"/>
    <s v="Mr. John Kane"/>
    <s v="+1 (810) 659-6711"/>
    <x v="1"/>
    <x v="1"/>
    <s v="SMALL"/>
    <n v="262916.92"/>
    <n v="64294.05"/>
    <n v="0"/>
    <n v="11784.19"/>
    <n v="0"/>
    <n v="186838.68"/>
  </r>
  <r>
    <x v="34"/>
    <x v="33"/>
    <x v="0"/>
    <s v="Hans Visser"/>
    <s v="+32 97 645 01 22"/>
    <x v="0"/>
    <x v="0"/>
    <s v="MEDIUM"/>
    <n v="285957.7"/>
    <n v="124339.19"/>
    <n v="0"/>
    <n v="0"/>
    <n v="0"/>
    <n v="161618.51"/>
  </r>
  <r>
    <x v="35"/>
    <x v="34"/>
    <x v="0"/>
    <s v="Matthias von Schellendorff"/>
    <s v="+48 78 143 54 22"/>
    <x v="0"/>
    <x v="2"/>
    <s v="LARGE"/>
    <n v="84955.4"/>
    <n v="77731.73"/>
    <n v="0"/>
    <n v="0"/>
    <n v="7365.7400000000007"/>
    <n v="-142.07"/>
  </r>
  <r>
    <x v="36"/>
    <x v="35"/>
    <x v="0"/>
    <s v="Michael Vanderhyde"/>
    <s v="+22 05 520 07 68"/>
    <x v="0"/>
    <x v="0"/>
    <s v="LARGE"/>
    <n v="1012686.1299999999"/>
    <n v="367191.16000000003"/>
    <n v="19754.400000000001"/>
    <n v="0"/>
    <n v="0"/>
    <n v="625740.56999999995"/>
  </r>
  <r>
    <x v="37"/>
    <x v="36"/>
    <x v="0"/>
    <s v="g. Bostjan Lukan"/>
    <s v="+52 43 329 48 27"/>
    <x v="0"/>
    <x v="1"/>
    <s v="LARGE"/>
    <n v="507560.95"/>
    <n v="196336.74"/>
    <n v="0"/>
    <n v="0"/>
    <n v="-167.36"/>
    <n v="311391.57"/>
  </r>
  <r>
    <x v="38"/>
    <x v="37"/>
    <x v="0"/>
    <s v="Hr. Carl Langhorn"/>
    <s v="+43 77 067 28 95"/>
    <x v="0"/>
    <x v="1"/>
    <s v="MEDIUM"/>
    <n v="175368.65"/>
    <n v="68492.58"/>
    <n v="0"/>
    <n v="0"/>
    <n v="0"/>
    <n v="106876.06999999999"/>
  </r>
  <r>
    <x v="39"/>
    <x v="38"/>
    <x v="0"/>
    <s v="Herrn Stefan Delmarco"/>
    <s v="+56 41 547 42 76"/>
    <x v="0"/>
    <x v="0"/>
    <s v="MEDIUM"/>
    <n v="152500.58000000002"/>
    <n v="62894.600000000006"/>
    <n v="0"/>
    <n v="0"/>
    <n v="0"/>
    <n v="89605.98000000001"/>
  </r>
  <r>
    <x v="40"/>
    <x v="39"/>
    <x v="0"/>
    <s v="Hr. Dr. Daniel Weisman"/>
    <s v="+43 77 067 28 95"/>
    <x v="0"/>
    <x v="1"/>
    <s v="LARGE"/>
    <n v="964676.43"/>
    <n v="307306.15999999997"/>
    <n v="17111.63"/>
    <n v="34400.43"/>
    <n v="33054.78"/>
    <n v="572803.43000000005"/>
  </r>
  <r>
    <x v="41"/>
    <x v="40"/>
    <x v="0"/>
    <s v="Kevin Verboort"/>
    <s v="+32 97 645 01 22"/>
    <x v="0"/>
    <x v="0"/>
    <s v="SMALL"/>
    <n v="153647.76"/>
    <n v="101449.09999999999"/>
    <n v="0"/>
    <n v="0"/>
    <n v="0"/>
    <n v="52198.659999999996"/>
  </r>
  <r>
    <x v="42"/>
    <x v="41"/>
    <x v="0"/>
    <s v="Susan Sureano"/>
    <s v="+1 (049) 685-9755"/>
    <x v="2"/>
    <x v="1"/>
    <s v="SMALL"/>
    <n v="766691.37"/>
    <n v="250951.09999999998"/>
    <n v="6039.88"/>
    <n v="17614.46"/>
    <n v="23686.38"/>
    <n v="468399.54999999993"/>
  </r>
  <r>
    <x v="43"/>
    <x v="42"/>
    <x v="0"/>
    <s v="Sara Kline"/>
    <s v="+44 89 108 11 34"/>
    <x v="0"/>
    <x v="2"/>
    <s v="LARGE"/>
    <n v="54278.32"/>
    <n v="54425.27"/>
    <n v="0"/>
    <n v="0"/>
    <n v="0"/>
    <n v="-146.94999999999999"/>
  </r>
  <r>
    <x v="44"/>
    <x v="43"/>
    <x v="0"/>
    <s v="M. Jean E. TRENARY"/>
    <s v="+33 32 416 73 19"/>
    <x v="0"/>
    <x v="1"/>
    <s v="MEDIUM"/>
    <n v="262159.94"/>
    <n v="143281.69999999998"/>
    <n v="-103.46"/>
    <n v="9867.19"/>
    <n v="9485.1"/>
    <n v="99629.41"/>
  </r>
  <r>
    <x v="45"/>
    <x v="44"/>
    <x v="0"/>
    <s v="Fr. Gabriele Dickmann"/>
    <s v="+56 58 797 68 56"/>
    <x v="0"/>
    <x v="1"/>
    <s v="MEDIUM"/>
    <n v="250244.32"/>
    <n v="66569.61"/>
    <n v="0"/>
    <n v="9664.1"/>
    <n v="0"/>
    <n v="174010.61000000002"/>
  </r>
  <r>
    <x v="46"/>
    <x v="45"/>
    <x v="0"/>
    <s v="Mr. Scott Mitchell"/>
    <s v="+1 (640) 415-7013"/>
    <x v="2"/>
    <x v="0"/>
    <s v="SMALL"/>
    <n v="678647.71"/>
    <n v="229045.61000000002"/>
    <n v="14443.58"/>
    <n v="27115.160000000003"/>
    <n v="0"/>
    <n v="408043.36"/>
  </r>
  <r>
    <x v="47"/>
    <x v="46"/>
    <x v="0"/>
    <s v="Fr. Karen Berg"/>
    <s v="+45 52 181 26 04"/>
    <x v="0"/>
    <x v="0"/>
    <s v="MEDIUM"/>
    <n v="302543.49"/>
    <n v="160470.66"/>
    <n v="0"/>
    <n v="0"/>
    <n v="0"/>
    <n v="142072.83000000002"/>
  </r>
  <r>
    <x v="48"/>
    <x v="47"/>
    <x v="0"/>
    <s v="Mr. Mark McArthur"/>
    <s v="+1 (000) 010-9525"/>
    <x v="2"/>
    <x v="1"/>
    <s v="LARGE"/>
    <n v="1261592.98"/>
    <n v="336892.63"/>
    <n v="80655.55"/>
    <n v="49437.02"/>
    <n v="15513.82"/>
    <n v="779093.96"/>
  </r>
  <r>
    <x v="49"/>
    <x v="48"/>
    <x v="0"/>
    <s v="Mr. Scott Mitchell"/>
    <s v="+1 (281) 420-4836"/>
    <x v="2"/>
    <x v="1"/>
    <s v="MEDIUM"/>
    <n v="572313.75"/>
    <n v="193452.46000000002"/>
    <n v="0"/>
    <n v="14501.75"/>
    <n v="0"/>
    <n v="364359.54000000004"/>
  </r>
  <r>
    <x v="50"/>
    <x v="49"/>
    <x v="0"/>
    <s v="Fr. Annelie Zuber"/>
    <s v="+56 61 606 79 52"/>
    <x v="0"/>
    <x v="0"/>
    <s v="SMALL"/>
    <n v="206591.27000000002"/>
    <n v="81940.23"/>
    <n v="0"/>
    <n v="0"/>
    <n v="0"/>
    <n v="124651.04000000001"/>
  </r>
  <r>
    <x v="51"/>
    <x v="50"/>
    <x v="0"/>
    <s v="Bill Winton"/>
    <s v="+1 (471) 339-7572"/>
    <x v="2"/>
    <x v="0"/>
    <s v="SMALL"/>
    <n v="722969.34"/>
    <n v="218198.88"/>
    <n v="16004.330000000002"/>
    <n v="-143.9"/>
    <n v="0"/>
    <n v="488910.02999999997"/>
  </r>
  <r>
    <x v="52"/>
    <x v="51"/>
    <x v="0"/>
    <s v="Chris Watley"/>
    <s v="+1 (074) 063-3348"/>
    <x v="2"/>
    <x v="1"/>
    <s v="MEDIUM"/>
    <n v="1678924.65"/>
    <n v="531525.29"/>
    <n v="101429.17"/>
    <n v="14485.09"/>
    <n v="14427.429999999998"/>
    <n v="1017057.6699999999"/>
  </r>
  <r>
    <x v="53"/>
    <x v="52"/>
    <x v="0"/>
    <s v="Mr. Andy Teal"/>
    <s v="+1 (706) 651-6055"/>
    <x v="2"/>
    <x v="2"/>
    <s v="MEDIUM"/>
    <n v="373319.45"/>
    <n v="191326.5"/>
    <n v="0"/>
    <n v="-134.42999999999998"/>
    <n v="0"/>
    <n v="182127.37999999998"/>
  </r>
  <r>
    <x v="54"/>
    <x v="53"/>
    <x v="0"/>
    <s v="Keith Dean"/>
    <s v="+44 42 197 60 44"/>
    <x v="0"/>
    <x v="2"/>
    <s v="LARGE"/>
    <n v="68704.86"/>
    <n v="69159.680000000008"/>
    <n v="0"/>
    <n v="-75.059999999999988"/>
    <n v="0"/>
    <n v="-379.76000000000005"/>
  </r>
  <r>
    <x v="55"/>
    <x v="54"/>
    <x v="0"/>
    <s v="Cynthia Lou"/>
    <s v="+1 (066) 284-6231"/>
    <x v="2"/>
    <x v="0"/>
    <s v="SMALL"/>
    <n v="1341836.78"/>
    <n v="326399.33"/>
    <n v="80021.070000000007"/>
    <n v="14444.48"/>
    <n v="12670.76"/>
    <n v="908301.14"/>
  </r>
  <r>
    <x v="56"/>
    <x v="55"/>
    <x v="0"/>
    <s v="Brandon Lee"/>
    <s v="+1 (904) 408-5657"/>
    <x v="2"/>
    <x v="1"/>
    <s v="LARGE"/>
    <n v="1046042.24"/>
    <n v="271419.8"/>
    <n v="33435.57"/>
    <n v="0"/>
    <n v="15681.61"/>
    <n v="725505.26"/>
  </r>
  <r>
    <x v="57"/>
    <x v="56"/>
    <x v="0"/>
    <s v="Sue Smith"/>
    <s v="+1 (860) 573-5257"/>
    <x v="2"/>
    <x v="2"/>
    <s v="MEDIUM"/>
    <n v="387500.65"/>
    <n v="180422.71"/>
    <n v="27758.880000000001"/>
    <n v="13337.85"/>
    <n v="-113.02000000000001"/>
    <n v="166094.23000000001"/>
  </r>
  <r>
    <x v="58"/>
    <x v="57"/>
    <x v="0"/>
    <s v="Mr. James R. Hamilton"/>
    <s v="+44 08 425 51 97"/>
    <x v="0"/>
    <x v="0"/>
    <s v="MEDIUM"/>
    <n v="236826.33"/>
    <n v="101497.32"/>
    <n v="21305.03"/>
    <n v="0"/>
    <n v="17553.78"/>
    <n v="96470.200000000012"/>
  </r>
  <r>
    <x v="59"/>
    <x v="58"/>
    <x v="0"/>
    <s v="Ian Anderson"/>
    <s v="+44 74 324 64 33"/>
    <x v="0"/>
    <x v="2"/>
    <s v="LARGE"/>
    <n v="70096.510000000009"/>
    <n v="70249.090000000011"/>
    <n v="0"/>
    <n v="0"/>
    <n v="0"/>
    <n v="-152.57999999999998"/>
  </r>
  <r>
    <x v="60"/>
    <x v="59"/>
    <x v="0"/>
    <s v="Blaine Everson"/>
    <s v="+1 (829) 055-2801"/>
    <x v="2"/>
    <x v="0"/>
    <s v="MEDIUM"/>
    <n v="602683.67000000004"/>
    <n v="143599.22"/>
    <n v="28174.479999999996"/>
    <n v="42728.15"/>
    <n v="14386.52"/>
    <n v="373795.3"/>
  </r>
  <r>
    <x v="61"/>
    <x v="60"/>
    <x v="0"/>
    <s v="Susan Wells"/>
    <s v="+1 (627) 134-5154"/>
    <x v="2"/>
    <x v="2"/>
    <s v="MEDIUM"/>
    <n v="371367.54000000004"/>
    <n v="161999.22"/>
    <n v="0"/>
    <n v="24350.010000000002"/>
    <n v="11068.15"/>
    <n v="173950.16"/>
  </r>
  <r>
    <x v="62"/>
    <x v="61"/>
    <x v="0"/>
    <s v="Bill Johnson"/>
    <s v="+1 (555) 428-8761"/>
    <x v="2"/>
    <x v="0"/>
    <s v="LARGE"/>
    <n v="1063025.95"/>
    <n v="161244.72"/>
    <n v="18958.43"/>
    <n v="0"/>
    <n v="0"/>
    <n v="882822.79999999993"/>
  </r>
  <r>
    <x v="63"/>
    <x v="62"/>
    <x v="0"/>
    <s v="David Everson"/>
    <s v="+1 (012) 198-5486"/>
    <x v="2"/>
    <x v="0"/>
    <s v="MEDIUM"/>
    <n v="548131.31999999995"/>
    <n v="172778.98"/>
    <n v="0"/>
    <n v="0"/>
    <n v="0"/>
    <n v="375352.34"/>
  </r>
  <r>
    <x v="64"/>
    <x v="63"/>
    <x v="0"/>
    <s v="Katie Perry"/>
    <s v="+1 (603) 179-5253"/>
    <x v="2"/>
    <x v="1"/>
    <s v="LARGE"/>
    <n v="2495095.61"/>
    <n v="896085.05"/>
    <n v="49116.99"/>
    <n v="16651.36"/>
    <n v="15850.98"/>
    <n v="1517391.23"/>
  </r>
  <r>
    <x v="65"/>
    <x v="64"/>
    <x v="0"/>
    <s v="Steve Austin"/>
    <s v="+1 (689) 253-7349"/>
    <x v="2"/>
    <x v="2"/>
    <s v="LARGE"/>
    <n v="304220.03000000003"/>
    <n v="39498.26"/>
    <n v="23590.960000000003"/>
    <n v="38700.68"/>
    <n v="0"/>
    <n v="202430.12999999998"/>
  </r>
  <r>
    <x v="66"/>
    <x v="65"/>
    <x v="0"/>
    <s v="Kevin Watson"/>
    <s v="+1 (576) 857-1000"/>
    <x v="2"/>
    <x v="2"/>
    <s v="MEDIUM"/>
    <n v="294002.07"/>
    <n v="141385.51999999999"/>
    <n v="0"/>
    <n v="11290.49"/>
    <n v="0"/>
    <n v="141326.06"/>
  </r>
  <r>
    <x v="67"/>
    <x v="66"/>
    <x v="0"/>
    <s v="Sarah Furguson"/>
    <s v="+1 (533) 284-1808"/>
    <x v="2"/>
    <x v="0"/>
    <s v="MEDIUM"/>
    <n v="614733.87"/>
    <n v="186147.08"/>
    <n v="14242.67"/>
    <n v="0"/>
    <n v="12946.77"/>
    <n v="401397.35"/>
  </r>
  <r>
    <x v="68"/>
    <x v="67"/>
    <x v="0"/>
    <s v="Bob Berman"/>
    <s v="+1 (997) 541-7402"/>
    <x v="2"/>
    <x v="2"/>
    <s v="LARGE"/>
    <n v="363958.02999999997"/>
    <n v="101126.67000000001"/>
    <n v="11733.74"/>
    <n v="0"/>
    <n v="12109.339999999998"/>
    <n v="238988.28"/>
  </r>
  <r>
    <x v="69"/>
    <x v="68"/>
    <x v="0"/>
    <s v="Bill Blass"/>
    <s v="+1 (902) 200-1272"/>
    <x v="2"/>
    <x v="0"/>
    <s v="LARGE"/>
    <n v="788954.37"/>
    <n v="183299.24"/>
    <n v="19765.600000000002"/>
    <n v="0"/>
    <n v="0"/>
    <n v="585889.53"/>
  </r>
  <r>
    <x v="70"/>
    <x v="69"/>
    <x v="0"/>
    <s v="Mildred Botiner"/>
    <s v="+1 (184) 883-6833"/>
    <x v="2"/>
    <x v="0"/>
    <s v="MEDIUM"/>
    <n v="518789.38"/>
    <n v="157565.37"/>
    <n v="42559.5"/>
    <n v="28342.21"/>
    <n v="-142.30000000000001"/>
    <n v="290464.59999999998"/>
  </r>
  <r>
    <x v="71"/>
    <x v="70"/>
    <x v="0"/>
    <s v="Steve Watson"/>
    <s v="+1 (531) 766-8716"/>
    <x v="2"/>
    <x v="0"/>
    <s v="MEDIUM"/>
    <n v="552187.66"/>
    <n v="192189.74"/>
    <n v="14242.300000000001"/>
    <n v="0"/>
    <n v="25895.16"/>
    <n v="319860.46000000002"/>
  </r>
  <r>
    <x v="72"/>
    <x v="71"/>
    <x v="0"/>
    <s v="Narisa De la Ezma"/>
    <s v="+22 03 368 75 74"/>
    <x v="0"/>
    <x v="2"/>
    <s v="LARGE"/>
    <n v="130570.90999999999"/>
    <n v="131101.54"/>
    <n v="0"/>
    <n v="0"/>
    <n v="0"/>
    <n v="-530.63"/>
  </r>
  <r>
    <x v="73"/>
    <x v="72"/>
    <x v="0"/>
    <s v="Aurora White"/>
    <s v="+1 (147) 758-5791"/>
    <x v="2"/>
    <x v="2"/>
    <s v="SMALL"/>
    <n v="240905.61"/>
    <n v="35502.93"/>
    <n v="16482.53"/>
    <n v="7073.08"/>
    <n v="0"/>
    <n v="181847.07"/>
  </r>
  <r>
    <x v="74"/>
    <x v="73"/>
    <x v="0"/>
    <s v="Israfel Darkmoon"/>
    <s v="+22 34 987 39 24"/>
    <x v="0"/>
    <x v="2"/>
    <s v="SMALL"/>
    <n v="32293.989999999998"/>
    <n v="32441.249999999996"/>
    <n v="0"/>
    <n v="0"/>
    <n v="0"/>
    <n v="-147.26000000000002"/>
  </r>
  <r>
    <x v="75"/>
    <x v="74"/>
    <x v="0"/>
    <s v="Leluna Morrisey"/>
    <s v="+1 (184) 447-7367"/>
    <x v="2"/>
    <x v="2"/>
    <s v="SMALL"/>
    <n v="283897.31"/>
    <n v="53463.49"/>
    <n v="-313.86"/>
    <n v="0"/>
    <n v="6571.85"/>
    <n v="224175.83000000002"/>
  </r>
  <r>
    <x v="76"/>
    <x v="75"/>
    <x v="0"/>
    <s v="Kaldar Asiman"/>
    <s v="+1 (605) 799-2881"/>
    <x v="2"/>
    <x v="2"/>
    <s v="MEDIUM"/>
    <n v="322895.96000000002"/>
    <n v="108819.66"/>
    <n v="41213.57"/>
    <n v="12174.880000000001"/>
    <n v="10842.18"/>
    <n v="149845.67000000001"/>
  </r>
  <r>
    <x v="77"/>
    <x v="76"/>
    <x v="0"/>
    <s v="Dimitri Van Dirge"/>
    <s v="+49 06 181 83 19"/>
    <x v="0"/>
    <x v="2"/>
    <s v="SMALL"/>
    <n v="62979.96"/>
    <n v="63086.02"/>
    <n v="0"/>
    <n v="0"/>
    <n v="0"/>
    <n v="-106.06"/>
  </r>
  <r>
    <x v="78"/>
    <x v="77"/>
    <x v="0"/>
    <s v="Israfel Ravenblack"/>
    <s v="+1 (142) 240-3959"/>
    <x v="2"/>
    <x v="2"/>
    <s v="LARGE"/>
    <n v="352218.62"/>
    <n v="100532.57"/>
    <n v="23467.439999999999"/>
    <n v="0"/>
    <n v="0"/>
    <n v="228218.61000000002"/>
  </r>
  <r>
    <x v="79"/>
    <x v="78"/>
    <x v="0"/>
    <s v="Grim Striking"/>
    <s v="+49 28 785 25 19"/>
    <x v="0"/>
    <x v="0"/>
    <s v="MEDIUM"/>
    <n v="448479.23"/>
    <n v="188942.6"/>
    <n v="0"/>
    <n v="0"/>
    <n v="18222.260000000002"/>
    <n v="241314.37000000002"/>
  </r>
  <r>
    <x v="80"/>
    <x v="79"/>
    <x v="0"/>
    <s v="Bolrock Van Locker"/>
    <s v="+22 56 265 82 09"/>
    <x v="0"/>
    <x v="2"/>
    <s v="SMALL"/>
    <n v="42814.559999999998"/>
    <n v="39508.22"/>
    <n v="0"/>
    <n v="0"/>
    <n v="-34.57"/>
    <n v="3340.91"/>
  </r>
  <r>
    <x v="81"/>
    <x v="80"/>
    <x v="0"/>
    <s v="Scarlet Lydia"/>
    <s v="+22 35 948 09 00"/>
    <x v="0"/>
    <x v="0"/>
    <s v="SMALL"/>
    <n v="374524.54"/>
    <n v="157782.44"/>
    <n v="14509.19"/>
    <n v="0"/>
    <n v="-124.4"/>
    <n v="202357.31"/>
  </r>
  <r>
    <x v="82"/>
    <x v="81"/>
    <x v="0"/>
    <s v="Julius Deadwood"/>
    <s v="+1 (981) 583-0341"/>
    <x v="2"/>
    <x v="2"/>
    <s v="LARGE"/>
    <n v="343753.09"/>
    <n v="147278.35999999999"/>
    <n v="-112.37"/>
    <n v="13337"/>
    <n v="11977.050000000001"/>
    <n v="171273.05"/>
  </r>
  <r>
    <x v="83"/>
    <x v="82"/>
    <x v="0"/>
    <s v="Sonia Bitter"/>
    <s v="+1 (644) 348-1339"/>
    <x v="2"/>
    <x v="2"/>
    <s v="SMALL"/>
    <n v="329461.16000000003"/>
    <n v="94751.75"/>
    <n v="32123.54"/>
    <n v="7155.2199999999993"/>
    <n v="24879.57"/>
    <n v="170551.08"/>
  </r>
  <r>
    <x v="84"/>
    <x v="83"/>
    <x v="0"/>
    <s v="Arturo Morissa"/>
    <s v="+32 51 338 16 66"/>
    <x v="0"/>
    <x v="2"/>
    <s v="SMALL"/>
    <n v="30918.7"/>
    <n v="31074.22"/>
    <n v="0"/>
    <n v="0"/>
    <n v="0"/>
    <n v="-155.52000000000001"/>
  </r>
  <r>
    <x v="85"/>
    <x v="84"/>
    <x v="0"/>
    <s v="Luk Von Wolf"/>
    <s v="+32 79 095 18 22"/>
    <x v="0"/>
    <x v="2"/>
    <s v="SMALL"/>
    <n v="69832.09"/>
    <n v="66788.849999999991"/>
    <n v="0"/>
    <n v="0"/>
    <n v="0"/>
    <n v="3043.24"/>
  </r>
  <r>
    <x v="86"/>
    <x v="85"/>
    <x v="0"/>
    <s v="Katja Diceherd"/>
    <s v="+49 89 788 75 58"/>
    <x v="0"/>
    <x v="2"/>
    <s v="SMALL"/>
    <n v="53564.42"/>
    <n v="44081.990000000005"/>
    <n v="0"/>
    <n v="3368.4799999999996"/>
    <n v="3273.2999999999997"/>
    <n v="2840.65"/>
  </r>
  <r>
    <x v="87"/>
    <x v="86"/>
    <x v="0"/>
    <s v="Abardon Tapetes"/>
    <s v="+49 68 332 03 54"/>
    <x v="0"/>
    <x v="2"/>
    <s v="SMALL"/>
    <n v="56868.49"/>
    <n v="46960.800000000003"/>
    <n v="0"/>
    <n v="3368.59"/>
    <n v="6648.4599999999991"/>
    <n v="-109.36"/>
  </r>
  <r>
    <x v="88"/>
    <x v="87"/>
    <x v="0"/>
    <s v="Agon Silver"/>
    <s v="+1 (676) 268-4529"/>
    <x v="2"/>
    <x v="2"/>
    <s v="LARGE"/>
    <n v="354336.01"/>
    <n v="120934.59"/>
    <n v="23714.39"/>
    <n v="12763.029999999999"/>
    <n v="11477.97"/>
    <n v="185446.03"/>
  </r>
  <r>
    <x v="89"/>
    <x v="88"/>
    <x v="0"/>
    <s v="Narisa Kensington"/>
    <s v="+1 (961) 709-3469"/>
    <x v="2"/>
    <x v="2"/>
    <s v="LARGE"/>
    <n v="334818.2"/>
    <n v="128121.31000000001"/>
    <n v="23343.91"/>
    <n v="-126.1"/>
    <n v="11477.97"/>
    <n v="172001.11"/>
  </r>
  <r>
    <x v="90"/>
    <x v="89"/>
    <x v="0"/>
    <s v="Comtesse Medea Barbaric"/>
    <s v="+32 24 690 76 69"/>
    <x v="0"/>
    <x v="2"/>
    <s v="SMALL"/>
    <n v="42116.950000000004"/>
    <n v="42272.4"/>
    <n v="0"/>
    <n v="0"/>
    <n v="0"/>
    <n v="-155.44999999999999"/>
  </r>
  <r>
    <x v="91"/>
    <x v="90"/>
    <x v="0"/>
    <s v="Edwina Stein"/>
    <s v="+1 (690) 228-5886"/>
    <x v="2"/>
    <x v="2"/>
    <s v="LARGE"/>
    <n v="333975.76999999996"/>
    <n v="78879.259999999995"/>
    <n v="11887.82"/>
    <n v="13311.96"/>
    <n v="0"/>
    <n v="229896.73"/>
  </r>
  <r>
    <x v="92"/>
    <x v="91"/>
    <x v="0"/>
    <s v="Dennis Eloy Cantu"/>
    <s v="+1 (242) 980-2442"/>
    <x v="2"/>
    <x v="0"/>
    <s v="LARGE"/>
    <n v="932421.78"/>
    <n v="158236.04"/>
    <n v="38926.33"/>
    <n v="36568.44"/>
    <n v="0"/>
    <n v="698690.97"/>
  </r>
  <r>
    <x v="93"/>
    <x v="92"/>
    <x v="0"/>
    <s v="Cora Glenn"/>
    <s v="+32 87 300 44 22"/>
    <x v="0"/>
    <x v="2"/>
    <s v="SMALL"/>
    <n v="94537.66"/>
    <n v="94901"/>
    <n v="-29.12"/>
    <n v="0"/>
    <n v="0"/>
    <n v="-334.22"/>
  </r>
  <r>
    <x v="94"/>
    <x v="93"/>
    <x v="0"/>
    <s v="Irvin Neal"/>
    <s v="+22 93 808 48 68"/>
    <x v="0"/>
    <x v="1"/>
    <s v="SMALL"/>
    <n v="115212.6"/>
    <n v="45407.549999999996"/>
    <n v="6591.4400000000005"/>
    <n v="12840.59"/>
    <n v="6477.51"/>
    <n v="43895.51"/>
  </r>
  <r>
    <x v="95"/>
    <x v="94"/>
    <x v="0"/>
    <s v="Freda Clifford Craft"/>
    <s v="+1 (919) 552-6312"/>
    <x v="2"/>
    <x v="2"/>
    <s v="SMALL"/>
    <n v="443936.38"/>
    <n v="62065.469999999994"/>
    <n v="24387.35"/>
    <n v="13794.45"/>
    <n v="12473.279999999999"/>
    <n v="331215.83"/>
  </r>
  <r>
    <x v="96"/>
    <x v="95"/>
    <x v="0"/>
    <s v="Dee Pratt"/>
    <s v="+1 (156) 444-1085"/>
    <x v="2"/>
    <x v="2"/>
    <s v="SMALL"/>
    <n v="351031.64"/>
    <n v="100394.47"/>
    <n v="8072.72"/>
    <n v="13874.000000000002"/>
    <n v="-204.76000000000002"/>
    <n v="228895.21000000002"/>
  </r>
  <r>
    <x v="97"/>
    <x v="96"/>
    <x v="0"/>
    <s v="Louisa Matthews"/>
    <s v="+1 (821) 710-8667"/>
    <x v="2"/>
    <x v="0"/>
    <s v="LARGE"/>
    <n v="837421.23"/>
    <n v="188380.96000000002"/>
    <n v="19765.82"/>
    <n v="0"/>
    <n v="36487.67"/>
    <n v="592786.78"/>
  </r>
  <r>
    <x v="98"/>
    <x v="97"/>
    <x v="0"/>
    <s v="Imelda Hensley"/>
    <s v="+1 (403) 553-2820"/>
    <x v="2"/>
    <x v="0"/>
    <s v="MEDIUM"/>
    <n v="920205.77"/>
    <n v="222923.13999999998"/>
    <n v="-167.75"/>
    <n v="0"/>
    <n v="-128.88999999999999"/>
    <n v="697579.27"/>
  </r>
  <r>
    <x v="99"/>
    <x v="98"/>
    <x v="0"/>
    <s v="Denver Henson"/>
    <s v="+1 (029) 554-4864"/>
    <x v="2"/>
    <x v="2"/>
    <s v="LARGE"/>
    <n v="279721.84999999998"/>
    <n v="58264.060000000005"/>
    <n v="0"/>
    <n v="0"/>
    <n v="0"/>
    <n v="221457.78999999998"/>
  </r>
  <r>
    <x v="100"/>
    <x v="99"/>
    <x v="0"/>
    <s v="Denis Martin"/>
    <s v="+1 (186) 348-7049"/>
    <x v="2"/>
    <x v="2"/>
    <s v="SMALL"/>
    <n v="747745.12"/>
    <n v="175134.71000000002"/>
    <n v="23293.890000000003"/>
    <n v="41973.25"/>
    <n v="26019.23"/>
    <n v="481324.04000000004"/>
  </r>
  <r>
    <x v="101"/>
    <x v="100"/>
    <x v="0"/>
    <s v="Arturo Bradshaw"/>
    <s v="+1 (613) 548-9781"/>
    <x v="2"/>
    <x v="2"/>
    <s v="LARGE"/>
    <n v="789796.16"/>
    <n v="188250.41"/>
    <n v="81177.53"/>
    <n v="26212.18"/>
    <n v="11977.03"/>
    <n v="482179.01"/>
  </r>
  <r>
    <x v="102"/>
    <x v="101"/>
    <x v="0"/>
    <s v="Lola Allison Prince"/>
    <s v="+1 (670) 092-2540"/>
    <x v="2"/>
    <x v="2"/>
    <s v="MEDIUM"/>
    <n v="197312.52"/>
    <n v="58496.21"/>
    <n v="-253.87"/>
    <n v="11293.65"/>
    <n v="0"/>
    <n v="127776.52999999998"/>
  </r>
  <r>
    <x v="103"/>
    <x v="102"/>
    <x v="0"/>
    <s v="Olivia Mosley"/>
    <s v="+1 (425) 159-3948"/>
    <x v="2"/>
    <x v="2"/>
    <s v="MEDIUM"/>
    <n v="180585.03"/>
    <n v="50142.42"/>
    <n v="0"/>
    <n v="0"/>
    <n v="10842.33"/>
    <n v="119600.28"/>
  </r>
  <r>
    <x v="104"/>
    <x v="103"/>
    <x v="0"/>
    <s v="Dolly Hicks"/>
    <s v="+1 (980) 878-4790"/>
    <x v="2"/>
    <x v="2"/>
    <s v="MEDIUM"/>
    <n v="815389.53"/>
    <n v="247692.36"/>
    <n v="66423.069999999992"/>
    <n v="23480"/>
    <n v="33204.35"/>
    <n v="444589.75"/>
  </r>
  <r>
    <x v="105"/>
    <x v="104"/>
    <x v="0"/>
    <s v="Seymour Jean Roman"/>
    <s v="+1 (838) 120-7714"/>
    <x v="2"/>
    <x v="0"/>
    <s v="LARGE"/>
    <n v="1570752.03"/>
    <n v="338736.49"/>
    <n v="19362.060000000001"/>
    <n v="37742.35"/>
    <n v="36487.47"/>
    <n v="1138423.6599999999"/>
  </r>
  <r>
    <x v="106"/>
    <x v="105"/>
    <x v="0"/>
    <s v="Annette Walsh"/>
    <s v="+49 76 753 05 11"/>
    <x v="0"/>
    <x v="1"/>
    <s v="SMALL"/>
    <n v="255995.40000000002"/>
    <n v="146439.28"/>
    <n v="0"/>
    <n v="6544.59"/>
    <n v="6329.14"/>
    <n v="96682.39"/>
  </r>
  <r>
    <x v="107"/>
    <x v="106"/>
    <x v="0"/>
    <s v="Michael Zeichel"/>
    <s v="+1 (393) 619-3200"/>
    <x v="2"/>
    <x v="3"/>
    <s v=""/>
    <n v="49262.37"/>
    <n v="46675.64"/>
    <n v="0"/>
    <n v="1410.91"/>
    <n v="0"/>
    <n v="1175.82"/>
  </r>
  <r>
    <x v="108"/>
    <x v="107"/>
    <x v="0"/>
    <s v="Susan Crown"/>
    <s v="+1 (868) 520-7132"/>
    <x v="2"/>
    <x v="3"/>
    <s v=""/>
    <n v="94943.319999999992"/>
    <n v="94355.34"/>
    <n v="0"/>
    <n v="0"/>
    <n v="0"/>
    <n v="587.98"/>
  </r>
  <r>
    <x v="109"/>
    <x v="108"/>
    <x v="0"/>
    <s v="James Moore"/>
    <s v="+1 (775) 186-9058"/>
    <x v="2"/>
    <x v="3"/>
    <s v=""/>
    <n v="53657.430000000008"/>
    <n v="53657.430000000008"/>
    <n v="0"/>
    <n v="0"/>
    <n v="0"/>
    <n v="0"/>
  </r>
  <r>
    <x v="110"/>
    <x v="109"/>
    <x v="0"/>
    <s v="Darmor Von Richter"/>
    <s v="+1 (938) 640-0293"/>
    <x v="2"/>
    <x v="3"/>
    <s v=""/>
    <n v="41705.519999999997"/>
    <n v="41117.730000000003"/>
    <n v="0"/>
    <n v="0"/>
    <n v="0"/>
    <n v="587.79"/>
  </r>
  <r>
    <x v="111"/>
    <x v="110"/>
    <x v="0"/>
    <s v="Frau Karin Fleischer"/>
    <s v="+1 (563) 594-8777"/>
    <x v="2"/>
    <x v="3"/>
    <s v=""/>
    <n v="63879.58"/>
    <n v="62586.15"/>
    <n v="0"/>
    <n v="705.57"/>
    <n v="0"/>
    <n v="587.86"/>
  </r>
  <r>
    <x v="112"/>
    <x v="111"/>
    <x v="0"/>
    <s v="Tyler Durden"/>
    <s v="+1 (022) 981-8558"/>
    <x v="2"/>
    <x v="3"/>
    <s v=""/>
    <n v="53212"/>
    <n v="51212.85"/>
    <n v="0"/>
    <n v="1411.15"/>
    <n v="0"/>
    <n v="588"/>
  </r>
  <r>
    <x v="113"/>
    <x v="112"/>
    <x v="0"/>
    <s v="Dink Winkerson"/>
    <s v="+1 (158) 323-5070"/>
    <x v="2"/>
    <x v="3"/>
    <s v=""/>
    <n v="64815.060000000005"/>
    <n v="64227.08"/>
    <n v="0"/>
    <n v="0"/>
    <n v="587.98"/>
    <n v="0"/>
  </r>
  <r>
    <x v="114"/>
    <x v="113"/>
    <x v="0"/>
    <s v="Mike Davis"/>
    <s v="+1 (555) 382-0267"/>
    <x v="2"/>
    <x v="3"/>
    <s v=""/>
    <n v="62899.280000000006"/>
    <n v="62311.329999999994"/>
    <n v="0"/>
    <n v="0"/>
    <n v="0"/>
    <n v="587.95000000000005"/>
  </r>
  <r>
    <x v="115"/>
    <x v="114"/>
    <x v="0"/>
    <s v="Mark Mailstrom"/>
    <s v="+1 (174) 337-3739"/>
    <x v="2"/>
    <x v="3"/>
    <s v=""/>
    <n v="48455.060000000005"/>
    <n v="47749.5"/>
    <n v="705.56000000000006"/>
    <n v="0"/>
    <n v="0"/>
    <n v="0"/>
  </r>
  <r>
    <x v="116"/>
    <x v="115"/>
    <x v="0"/>
    <s v="JB Salenges"/>
    <s v="+1 (967) 925-8991"/>
    <x v="2"/>
    <x v="3"/>
    <s v=""/>
    <n v="55940.76"/>
    <n v="55940.76"/>
    <n v="0"/>
    <n v="0"/>
    <n v="0"/>
    <n v="0"/>
  </r>
  <r>
    <x v="117"/>
    <x v="116"/>
    <x v="0"/>
    <s v="Elizabeth Griff"/>
    <s v="+1 (453) 094-5818"/>
    <x v="2"/>
    <x v="3"/>
    <s v=""/>
    <n v="62979.3"/>
    <n v="61568.37"/>
    <n v="1410.9299999999998"/>
    <n v="0"/>
    <n v="0"/>
    <n v="0"/>
  </r>
  <r>
    <x v="118"/>
    <x v="117"/>
    <x v="0"/>
    <s v="Jdamian"/>
    <s v="+1 (064) 432-6608"/>
    <x v="2"/>
    <x v="3"/>
    <s v=""/>
    <n v="53199.42"/>
    <n v="52611.56"/>
    <n v="0"/>
    <n v="0"/>
    <n v="0"/>
    <n v="587.86"/>
  </r>
  <r>
    <x v="119"/>
    <x v="118"/>
    <x v="0"/>
    <s v="Joan Franze"/>
    <s v="+1 (607) 824-5629"/>
    <x v="2"/>
    <x v="3"/>
    <s v=""/>
    <n v="57350.25"/>
    <n v="57350.25"/>
    <n v="0"/>
    <n v="0"/>
    <n v="0"/>
    <n v="0"/>
  </r>
  <r>
    <x v="120"/>
    <x v="119"/>
    <x v="0"/>
    <s v="Billy Bob Horton"/>
    <s v="+1 (218) 481-5285"/>
    <x v="2"/>
    <x v="3"/>
    <s v=""/>
    <n v="48371.770000000004"/>
    <n v="48371.770000000004"/>
    <n v="0"/>
    <n v="0"/>
    <n v="0"/>
    <n v="0"/>
  </r>
  <r>
    <x v="121"/>
    <x v="120"/>
    <x v="0"/>
    <s v="Susan B. Anthony"/>
    <s v="+1 (712) 023-1464"/>
    <x v="2"/>
    <x v="3"/>
    <s v=""/>
    <n v="44155"/>
    <n v="44155"/>
    <n v="0"/>
    <n v="0"/>
    <n v="0"/>
    <n v="0"/>
  </r>
  <r>
    <x v="122"/>
    <x v="121"/>
    <x v="0"/>
    <s v="Blake Griffith"/>
    <s v="+1 (160) 000-4083"/>
    <x v="2"/>
    <x v="3"/>
    <s v=""/>
    <n v="53485.899999999994"/>
    <n v="52898.12"/>
    <n v="0"/>
    <n v="0"/>
    <n v="0"/>
    <n v="587.78"/>
  </r>
  <r>
    <x v="123"/>
    <x v="122"/>
    <x v="0"/>
    <s v="Sara Whind"/>
    <s v="+1 (669) 139-5674"/>
    <x v="2"/>
    <x v="3"/>
    <s v=""/>
    <n v="68160.06"/>
    <n v="68160.06"/>
    <n v="0"/>
    <n v="0"/>
    <n v="0"/>
    <n v="0"/>
  </r>
  <r>
    <x v="124"/>
    <x v="123"/>
    <x v="0"/>
    <s v="B. Shoemaker"/>
    <s v="+1 (569) 851-6569"/>
    <x v="2"/>
    <x v="3"/>
    <s v=""/>
    <n v="59119.6"/>
    <n v="57708.480000000003"/>
    <n v="0"/>
    <n v="1411.1200000000001"/>
    <n v="0"/>
    <n v="0"/>
  </r>
  <r>
    <x v="125"/>
    <x v="124"/>
    <x v="0"/>
    <s v="Dianna Saxford"/>
    <s v="+1 (974) 521-3474"/>
    <x v="2"/>
    <x v="3"/>
    <s v=""/>
    <n v="66569.86"/>
    <n v="65158.710000000006"/>
    <n v="705.6"/>
    <n v="705.55"/>
    <n v="0"/>
    <n v="0"/>
  </r>
  <r>
    <x v="126"/>
    <x v="125"/>
    <x v="0"/>
    <s v="Bill Bluss"/>
    <s v="+1 (394) 666-8990"/>
    <x v="2"/>
    <x v="3"/>
    <s v=""/>
    <n v="55362.68"/>
    <n v="54774.75"/>
    <n v="0"/>
    <n v="0"/>
    <n v="0"/>
    <n v="587.92999999999995"/>
  </r>
  <r>
    <x v="127"/>
    <x v="126"/>
    <x v="0"/>
    <s v="Evana Dolittle"/>
    <s v="+1 (334) 852-8779"/>
    <x v="2"/>
    <x v="3"/>
    <s v=""/>
    <n v="59072.130000000005"/>
    <n v="58484.14"/>
    <n v="0"/>
    <n v="0"/>
    <n v="0"/>
    <n v="587.99"/>
  </r>
  <r>
    <x v="128"/>
    <x v="127"/>
    <x v="0"/>
    <s v="Steve Austin"/>
    <s v="+1 (878) 365-4229"/>
    <x v="2"/>
    <x v="3"/>
    <s v=""/>
    <n v="68272.760000000009"/>
    <n v="68272.760000000009"/>
    <n v="0"/>
    <n v="0"/>
    <n v="0"/>
    <n v="0"/>
  </r>
  <r>
    <x v="129"/>
    <x v="128"/>
    <x v="0"/>
    <s v="Stan Stan"/>
    <s v="+1 (878) 365-4230"/>
    <x v="2"/>
    <x v="3"/>
    <s v=""/>
    <n v="62277.99"/>
    <n v="61572.670000000006"/>
    <n v="0"/>
    <n v="705.31999999999994"/>
    <n v="0"/>
    <n v="0"/>
  </r>
  <r>
    <x v="130"/>
    <x v="129"/>
    <x v="0"/>
    <s v="Bill Briggs"/>
    <s v="+1 (878) 365-4231"/>
    <x v="2"/>
    <x v="3"/>
    <s v=""/>
    <n v="74712.3"/>
    <n v="72831.05"/>
    <n v="705.42"/>
    <n v="0"/>
    <n v="0"/>
    <n v="1175.83"/>
  </r>
  <r>
    <x v="131"/>
    <x v="130"/>
    <x v="0"/>
    <s v="J. Salinger"/>
    <s v="+1 (878) 365-4232"/>
    <x v="2"/>
    <x v="3"/>
    <s v=""/>
    <n v="49311.069999999992"/>
    <n v="49311.069999999992"/>
    <n v="0"/>
    <n v="0"/>
    <n v="0"/>
    <n v="0"/>
  </r>
  <r>
    <x v="132"/>
    <x v="131"/>
    <x v="0"/>
    <s v="Bob Oldhart"/>
    <s v="+1 (878) 365-4233"/>
    <x v="2"/>
    <x v="3"/>
    <s v=""/>
    <n v="62602.700000000004"/>
    <n v="61897.41"/>
    <n v="0"/>
    <n v="0"/>
    <n v="705.29"/>
    <n v="0"/>
  </r>
  <r>
    <x v="133"/>
    <x v="132"/>
    <x v="0"/>
    <s v="Nadia Comkon"/>
    <s v="+1 (878) 365-4234"/>
    <x v="2"/>
    <x v="3"/>
    <s v=""/>
    <n v="91783.22"/>
    <n v="91195.22"/>
    <n v="0"/>
    <n v="0"/>
    <n v="0"/>
    <n v="58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0" applyNumberFormats="0" applyBorderFormats="0" applyFontFormats="0" applyPatternFormats="0" applyAlignmentFormats="0" applyWidthHeightFormats="1" dataCaption="Values" updatedVersion="6" minRefreshableVersion="3" showDrill="0" itemPrintTitles="1" createdVersion="4" indent="0" compact="0" compactData="0" customListSort="0">
  <location ref="C9:L144" firstHeaderRow="0" firstDataRow="1" firstDataCol="3"/>
  <pivotFields count="15">
    <pivotField axis="axisRow" compact="0" outline="0" showAll="0" sortType="descending" defaultSubtotal="0">
      <items count="1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0"/>
        <item x="101"/>
        <item x="102"/>
        <item x="103"/>
        <item x="104"/>
        <item x="105"/>
        <item x="106"/>
        <item x="99"/>
        <item x="107"/>
        <item x="108"/>
        <item x="109"/>
        <item x="110"/>
        <item x="111"/>
        <item x="112"/>
        <item x="113"/>
        <item x="114"/>
        <item x="115"/>
        <item x="116"/>
        <item x="117"/>
        <item x="118"/>
        <item x="119"/>
        <item x="120"/>
        <item x="121"/>
        <item x="122"/>
        <item x="123"/>
        <item x="124"/>
        <item x="125"/>
        <item x="126"/>
        <item x="127"/>
        <item x="128"/>
        <item x="129"/>
        <item x="130"/>
        <item x="131"/>
        <item x="132"/>
        <item x="133"/>
      </items>
      <autoSortScope>
        <pivotArea dataOnly="0" outline="0" fieldPosition="0">
          <references count="1">
            <reference field="4294967294" count="1" selected="0">
              <x v="0"/>
            </reference>
          </references>
        </pivotArea>
      </autoSortScope>
    </pivotField>
    <pivotField axis="axisRow" compact="0" outline="0" showAll="0" sortType="descending" defaultSubtotal="0">
      <items count="13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9"/>
        <item x="100"/>
        <item x="101"/>
        <item x="102"/>
        <item x="103"/>
        <item x="104"/>
        <item x="105"/>
        <item x="98"/>
        <item x="106"/>
        <item x="107"/>
        <item x="108"/>
        <item x="109"/>
        <item x="110"/>
        <item x="111"/>
        <item x="112"/>
        <item x="113"/>
        <item x="114"/>
        <item x="115"/>
        <item x="116"/>
        <item x="117"/>
        <item x="118"/>
        <item x="119"/>
        <item x="120"/>
        <item x="121"/>
        <item x="122"/>
        <item x="123"/>
        <item x="124"/>
        <item x="125"/>
        <item x="126"/>
        <item x="127"/>
        <item x="128"/>
        <item x="129"/>
        <item x="130"/>
        <item x="131"/>
        <item x="132"/>
      </items>
      <autoSortScope>
        <pivotArea dataOnly="0" outline="0" fieldPosition="0">
          <references count="1">
            <reference field="4294967294" count="1" selected="0">
              <x v="1"/>
            </reference>
          </references>
        </pivotArea>
      </autoSortScope>
    </pivotField>
    <pivotField axis="axisRow" compact="0" numFmtId="164" outline="0" showAll="0">
      <items count="2">
        <item x="0"/>
        <item t="default"/>
      </items>
    </pivotField>
    <pivotField compact="0" outline="0" showAll="0" defaultSubtotal="0"/>
    <pivotField compact="0" outline="0" showAll="0" defaultSubtotal="0"/>
    <pivotField compact="0" outline="0" showAll="0">
      <items count="4">
        <item x="0"/>
        <item x="2"/>
        <item x="1"/>
        <item t="default"/>
      </items>
    </pivotField>
    <pivotField compact="0" outline="0" showAll="0" defaultSubtotal="0">
      <items count="4">
        <item x="3"/>
        <item x="1"/>
        <item x="2"/>
        <item x="0"/>
      </items>
    </pivotField>
    <pivotField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dragToRow="0" dragToCol="0" dragToPage="0" showAll="0" defaultSubtotal="0"/>
  </pivotFields>
  <rowFields count="3">
    <field x="1"/>
    <field x="0"/>
    <field x="2"/>
  </rowFields>
  <rowItems count="135">
    <i>
      <x v="63"/>
      <x v="64"/>
      <x/>
    </i>
    <i>
      <x v="51"/>
      <x v="52"/>
      <x/>
    </i>
    <i>
      <x v="103"/>
      <x v="104"/>
      <x/>
    </i>
    <i>
      <x v="54"/>
      <x v="55"/>
      <x/>
    </i>
    <i>
      <x v="20"/>
      <x v="20"/>
      <x/>
    </i>
    <i>
      <x v="47"/>
      <x v="48"/>
      <x/>
    </i>
    <i>
      <x v="61"/>
      <x v="62"/>
      <x/>
    </i>
    <i>
      <x v="55"/>
      <x v="56"/>
      <x/>
    </i>
    <i>
      <x v="11"/>
      <x v="11"/>
      <x/>
    </i>
    <i>
      <x v="35"/>
      <x v="36"/>
      <x/>
    </i>
    <i>
      <x v="32"/>
      <x v="32"/>
      <x/>
    </i>
    <i r="1">
      <x v="33"/>
      <x/>
    </i>
    <i>
      <x v="39"/>
      <x v="40"/>
      <x/>
    </i>
    <i>
      <x v="91"/>
      <x v="92"/>
      <x/>
    </i>
    <i>
      <x v="97"/>
      <x v="98"/>
      <x/>
    </i>
    <i>
      <x v="18"/>
      <x v="18"/>
      <x/>
    </i>
    <i>
      <x v="96"/>
      <x v="97"/>
      <x/>
    </i>
    <i>
      <x v="102"/>
      <x v="103"/>
      <x/>
    </i>
    <i>
      <x v="22"/>
      <x v="22"/>
      <x/>
    </i>
    <i>
      <x v="14"/>
      <x v="14"/>
      <x/>
    </i>
    <i>
      <x v="99"/>
      <x v="100"/>
      <x/>
    </i>
    <i>
      <x v="68"/>
      <x v="69"/>
      <x/>
    </i>
    <i>
      <x v="41"/>
      <x v="42"/>
      <x/>
    </i>
    <i>
      <x v="98"/>
      <x v="99"/>
      <x/>
    </i>
    <i>
      <x v="50"/>
      <x v="51"/>
      <x/>
    </i>
    <i>
      <x v="1"/>
      <x v="1"/>
      <x/>
    </i>
    <i>
      <x v="45"/>
      <x v="46"/>
      <x/>
    </i>
    <i>
      <x v="23"/>
      <x v="23"/>
      <x/>
    </i>
    <i>
      <x v="12"/>
      <x v="12"/>
      <x/>
    </i>
    <i>
      <x/>
      <x/>
      <x/>
    </i>
    <i>
      <x v="29"/>
      <x v="29"/>
      <x/>
    </i>
    <i>
      <x v="13"/>
      <x v="13"/>
      <x/>
    </i>
    <i>
      <x v="66"/>
      <x v="67"/>
      <x/>
    </i>
    <i>
      <x v="59"/>
      <x v="60"/>
      <x/>
    </i>
    <i>
      <x v="4"/>
      <x v="4"/>
      <x/>
    </i>
    <i>
      <x v="15"/>
      <x v="15"/>
      <x/>
    </i>
    <i>
      <x v="48"/>
      <x v="49"/>
      <x/>
    </i>
    <i>
      <x v="6"/>
      <x v="6"/>
      <x/>
    </i>
    <i>
      <x v="70"/>
      <x v="71"/>
      <x/>
    </i>
    <i>
      <x v="62"/>
      <x v="63"/>
      <x/>
    </i>
    <i>
      <x v="69"/>
      <x v="70"/>
      <x/>
    </i>
    <i>
      <x v="36"/>
      <x v="37"/>
      <x/>
    </i>
    <i>
      <x v="78"/>
      <x v="79"/>
      <x/>
    </i>
    <i>
      <x v="94"/>
      <x v="95"/>
      <x/>
    </i>
    <i>
      <x v="24"/>
      <x v="24"/>
      <x/>
    </i>
    <i>
      <x v="56"/>
      <x v="57"/>
      <x/>
    </i>
    <i>
      <x v="80"/>
      <x v="81"/>
      <x/>
    </i>
    <i>
      <x v="52"/>
      <x v="53"/>
      <x/>
    </i>
    <i>
      <x v="60"/>
      <x v="61"/>
      <x/>
    </i>
    <i>
      <x v="67"/>
      <x v="68"/>
      <x/>
    </i>
    <i>
      <x v="10"/>
      <x v="10"/>
      <x/>
    </i>
    <i>
      <x v="87"/>
      <x v="88"/>
      <x/>
    </i>
    <i>
      <x v="77"/>
      <x v="78"/>
      <x/>
    </i>
    <i>
      <x v="95"/>
      <x v="96"/>
      <x/>
    </i>
    <i>
      <x v="81"/>
      <x v="82"/>
      <x/>
    </i>
    <i>
      <x v="88"/>
      <x v="89"/>
      <x/>
    </i>
    <i>
      <x v="90"/>
      <x v="91"/>
      <x/>
    </i>
    <i>
      <x v="82"/>
      <x v="83"/>
      <x/>
    </i>
    <i>
      <x v="75"/>
      <x v="76"/>
      <x/>
    </i>
    <i>
      <x v="64"/>
      <x v="65"/>
      <x/>
    </i>
    <i>
      <x v="46"/>
      <x v="47"/>
      <x/>
    </i>
    <i>
      <x v="19"/>
      <x v="19"/>
      <x/>
    </i>
    <i>
      <x v="65"/>
      <x v="66"/>
      <x/>
    </i>
    <i>
      <x v="27"/>
      <x v="27"/>
      <x/>
    </i>
    <i>
      <x v="33"/>
      <x v="34"/>
      <x/>
    </i>
    <i>
      <x v="74"/>
      <x v="75"/>
      <x/>
    </i>
    <i>
      <x v="105"/>
      <x v="106"/>
      <x/>
    </i>
    <i>
      <x v="17"/>
      <x v="17"/>
      <x/>
    </i>
    <i>
      <x v="3"/>
      <x v="3"/>
      <x/>
    </i>
    <i>
      <x v="43"/>
      <x v="44"/>
      <x/>
    </i>
    <i>
      <x v="104"/>
      <x v="105"/>
      <x/>
    </i>
    <i>
      <x v="44"/>
      <x v="45"/>
      <x/>
    </i>
    <i>
      <x v="16"/>
      <x v="16"/>
      <x/>
    </i>
    <i>
      <x v="72"/>
      <x v="73"/>
      <x/>
    </i>
    <i>
      <x v="57"/>
      <x v="58"/>
      <x/>
    </i>
    <i>
      <x v="26"/>
      <x v="26"/>
      <x/>
    </i>
    <i>
      <x v="2"/>
      <x v="2"/>
      <x/>
    </i>
    <i>
      <x v="49"/>
      <x v="50"/>
      <x/>
    </i>
    <i>
      <x v="100"/>
      <x v="101"/>
      <x/>
    </i>
    <i>
      <x v="101"/>
      <x v="102"/>
      <x/>
    </i>
    <i>
      <x v="37"/>
      <x v="38"/>
      <x/>
    </i>
    <i>
      <x v="28"/>
      <x v="28"/>
      <x/>
    </i>
    <i>
      <x v="5"/>
      <x v="5"/>
      <x/>
    </i>
    <i>
      <x v="8"/>
      <x v="8"/>
      <x/>
    </i>
    <i>
      <x v="21"/>
      <x v="21"/>
      <x/>
    </i>
    <i>
      <x v="31"/>
      <x v="31"/>
      <x/>
    </i>
    <i>
      <x v="40"/>
      <x v="41"/>
      <x/>
    </i>
    <i>
      <x v="38"/>
      <x v="39"/>
      <x/>
    </i>
    <i>
      <x v="25"/>
      <x v="25"/>
      <x/>
    </i>
    <i>
      <x v="71"/>
      <x v="72"/>
      <x/>
    </i>
    <i>
      <x v="9"/>
      <x v="9"/>
      <x/>
    </i>
    <i>
      <x v="30"/>
      <x v="30"/>
      <x/>
    </i>
    <i>
      <x v="93"/>
      <x v="94"/>
      <x/>
    </i>
    <i>
      <x v="107"/>
      <x v="108"/>
      <x/>
    </i>
    <i>
      <x v="92"/>
      <x v="93"/>
      <x/>
    </i>
    <i>
      <x v="132"/>
      <x v="133"/>
      <x/>
    </i>
    <i>
      <x v="34"/>
      <x v="35"/>
      <x/>
    </i>
    <i>
      <x v="7"/>
      <x v="7"/>
      <x/>
    </i>
    <i>
      <x v="129"/>
      <x v="130"/>
      <x/>
    </i>
    <i>
      <x v="58"/>
      <x v="59"/>
      <x/>
    </i>
    <i>
      <x v="84"/>
      <x v="85"/>
      <x/>
    </i>
    <i>
      <x v="53"/>
      <x v="54"/>
      <x/>
    </i>
    <i>
      <x v="127"/>
      <x v="128"/>
      <x/>
    </i>
    <i>
      <x v="122"/>
      <x v="123"/>
      <x/>
    </i>
    <i>
      <x v="124"/>
      <x v="125"/>
      <x/>
    </i>
    <i>
      <x v="112"/>
      <x v="113"/>
      <x/>
    </i>
    <i>
      <x v="110"/>
      <x v="111"/>
      <x/>
    </i>
    <i>
      <x v="76"/>
      <x v="77"/>
      <x/>
    </i>
    <i>
      <x v="116"/>
      <x v="117"/>
      <x/>
    </i>
    <i>
      <x v="113"/>
      <x v="114"/>
      <x/>
    </i>
    <i>
      <x v="131"/>
      <x v="132"/>
      <x/>
    </i>
    <i>
      <x v="128"/>
      <x v="129"/>
      <x/>
    </i>
    <i>
      <x v="123"/>
      <x v="124"/>
      <x/>
    </i>
    <i>
      <x v="126"/>
      <x v="127"/>
      <x/>
    </i>
    <i>
      <x v="118"/>
      <x v="119"/>
      <x/>
    </i>
    <i>
      <x v="86"/>
      <x v="87"/>
      <x/>
    </i>
    <i>
      <x v="115"/>
      <x v="116"/>
      <x/>
    </i>
    <i>
      <x v="125"/>
      <x v="126"/>
      <x/>
    </i>
    <i>
      <x v="42"/>
      <x v="43"/>
      <x/>
    </i>
    <i>
      <x v="108"/>
      <x v="109"/>
      <x/>
    </i>
    <i>
      <x v="85"/>
      <x v="86"/>
      <x/>
    </i>
    <i>
      <x v="121"/>
      <x v="122"/>
      <x/>
    </i>
    <i>
      <x v="111"/>
      <x v="112"/>
      <x/>
    </i>
    <i>
      <x v="117"/>
      <x v="118"/>
      <x/>
    </i>
    <i>
      <x v="130"/>
      <x v="131"/>
      <x/>
    </i>
    <i>
      <x v="106"/>
      <x v="107"/>
      <x/>
    </i>
    <i>
      <x v="114"/>
      <x v="115"/>
      <x/>
    </i>
    <i>
      <x v="119"/>
      <x v="120"/>
      <x/>
    </i>
    <i>
      <x v="120"/>
      <x v="121"/>
      <x/>
    </i>
    <i>
      <x v="79"/>
      <x v="80"/>
      <x/>
    </i>
    <i>
      <x v="89"/>
      <x v="90"/>
      <x/>
    </i>
    <i>
      <x v="109"/>
      <x v="110"/>
      <x/>
    </i>
    <i>
      <x v="73"/>
      <x v="74"/>
      <x/>
    </i>
    <i>
      <x v="83"/>
      <x v="84"/>
      <x/>
    </i>
    <i t="grand">
      <x/>
    </i>
  </rowItems>
  <colFields count="1">
    <field x="-2"/>
  </colFields>
  <colItems count="7">
    <i>
      <x/>
    </i>
    <i i="1">
      <x v="1"/>
    </i>
    <i i="2">
      <x v="2"/>
    </i>
    <i i="3">
      <x v="3"/>
    </i>
    <i i="4">
      <x v="4"/>
    </i>
    <i i="5">
      <x v="5"/>
    </i>
    <i i="6">
      <x v="6"/>
    </i>
  </colItems>
  <dataFields count="7">
    <dataField name="  Above Credit Limit" fld="14" baseField="2" baseItem="8" numFmtId="165"/>
    <dataField name=" Balance Due" fld="8" baseField="0" baseItem="0" numFmtId="165"/>
    <dataField name=" Current" fld="9" baseField="2" baseItem="0" numFmtId="165"/>
    <dataField name=" 0-30" fld="10" baseField="0" baseItem="0" numFmtId="165"/>
    <dataField name=" 31-60" fld="11" baseField="0" baseItem="0" numFmtId="165"/>
    <dataField name=" 61-90" fld="12" baseField="0" baseItem="0" numFmtId="165"/>
    <dataField name=" 91+" fld="13" baseField="0" baseItem="0" numFmtId="165"/>
  </dataFields>
  <formats count="4">
    <format dxfId="17">
      <pivotArea outline="0" collapsedLevelsAreSubtotals="1" fieldPosition="0">
        <references count="1">
          <reference field="4294967294" count="5" selected="0">
            <x v="1"/>
            <x v="3"/>
            <x v="4"/>
            <x v="5"/>
            <x v="6"/>
          </reference>
        </references>
      </pivotArea>
    </format>
    <format dxfId="16">
      <pivotArea dataOnly="0" labelOnly="1" outline="0" fieldPosition="0">
        <references count="1">
          <reference field="4294967294" count="5">
            <x v="1"/>
            <x v="3"/>
            <x v="4"/>
            <x v="5"/>
            <x v="6"/>
          </reference>
        </references>
      </pivotArea>
    </format>
    <format dxfId="15">
      <pivotArea type="all" dataOnly="0" outline="0" fieldPosition="0"/>
    </format>
    <format dxfId="14">
      <pivotArea outline="0" fieldPosition="0">
        <references count="1">
          <reference field="4294967294" count="1">
            <x v="2"/>
          </reference>
        </references>
      </pivotArea>
    </format>
  </formats>
  <conditionalFormats count="1">
    <conditionalFormat scope="field" priority="1">
      <pivotAreas count="1">
        <pivotArea outline="0" collapsedLevelsAreSubtotals="1" fieldPosition="0">
          <references count="2">
            <reference field="4294967294" count="1" selected="0">
              <x v="1"/>
            </reference>
            <reference field="2" count="0" selected="0"/>
          </references>
        </pivotArea>
      </pivotAreas>
    </conditionalFormat>
  </conditionalFormats>
  <pivotTableStyleInfo name="Jet Report Style"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Posting_Group" xr10:uid="{00000000-0013-0000-FFFF-FFFF01000000}" sourceName="Customer Posting Group">
  <pivotTables>
    <pivotTable tabId="10" name="PivotTable2"/>
  </pivotTables>
  <data>
    <tabular pivotCacheId="3">
      <items count="3">
        <i x="0"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lobal_Dim_1" xr10:uid="{00000000-0013-0000-FFFF-FFFF02000000}" sourceName="Global Dim 1">
  <pivotTables>
    <pivotTable tabId="10" name="PivotTable2"/>
  </pivotTables>
  <data>
    <tabular pivotCacheId="3">
      <items count="4">
        <i x="3" s="1"/>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ustomer Posting Group" xr10:uid="{00000000-0014-0000-FFFF-FFFF01000000}" cache="Slicer_Customer_Posting_Group" caption="Customer Posting Group" rowHeight="241300"/>
  <slicer name="Global Dim 1" xr10:uid="{00000000-0014-0000-FFFF-FFFF02000000}" cache="Slicer_Global_Dim_1" caption="Global Dim 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ustomer" displayName="Customer" ref="D27:Q162" totalsRowCount="1">
  <autoFilter ref="D27:Q161" xr:uid="{00000000-0009-0000-0100-000001000000}"/>
  <tableColumns count="14">
    <tableColumn id="1" xr3:uid="{00000000-0010-0000-0000-000001000000}" name="Number" totalsRowLabel="Total" dataDxfId="13"/>
    <tableColumn id="2" xr3:uid="{00000000-0010-0000-0000-000002000000}" name="Name" dataDxfId="12"/>
    <tableColumn id="3" xr3:uid="{00000000-0010-0000-0000-000003000000}" name="Credit Limit" totalsRowFunction="sum" dataDxfId="11"/>
    <tableColumn id="4" xr3:uid="{00000000-0010-0000-0000-000004000000}" name="Contact Name" dataDxfId="10"/>
    <tableColumn id="5" xr3:uid="{00000000-0010-0000-0000-000005000000}" name="Phone Number" dataDxfId="9"/>
    <tableColumn id="6" xr3:uid="{00000000-0010-0000-0000-000006000000}" name="Customer Posting Group" dataDxfId="8"/>
    <tableColumn id="7" xr3:uid="{00000000-0010-0000-0000-000007000000}" name="Global Dim 1" dataDxfId="7"/>
    <tableColumn id="8" xr3:uid="{00000000-0010-0000-0000-000008000000}" name="Global Dim 2" dataDxfId="6"/>
    <tableColumn id="9" xr3:uid="{00000000-0010-0000-0000-000009000000}" name="Balance Due" totalsRowFunction="sum" dataDxfId="5"/>
    <tableColumn id="10" xr3:uid="{00000000-0010-0000-0000-00000A000000}" name="Current" totalsRowFunction="sum" dataDxfId="4"/>
    <tableColumn id="11" xr3:uid="{00000000-0010-0000-0000-00000B000000}" name="0-30" totalsRowFunction="sum" dataDxfId="3"/>
    <tableColumn id="12" xr3:uid="{00000000-0010-0000-0000-00000C000000}" name="31-60" totalsRowFunction="sum" dataDxfId="2"/>
    <tableColumn id="13" xr3:uid="{00000000-0010-0000-0000-00000D000000}" name="61-90" totalsRowFunction="sum" dataDxfId="1"/>
    <tableColumn id="14" xr3:uid="{00000000-0010-0000-0000-00000E000000}" name="91+"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72"/>
  <sheetViews>
    <sheetView showGridLines="0" tabSelected="1" topLeftCell="B2" zoomScale="85" zoomScaleNormal="85" workbookViewId="0"/>
  </sheetViews>
  <sheetFormatPr defaultColWidth="9.140625" defaultRowHeight="21" x14ac:dyDescent="0.35"/>
  <cols>
    <col min="1" max="1" width="9.140625" style="12" hidden="1" customWidth="1"/>
    <col min="2" max="2" width="9.140625" style="12" customWidth="1"/>
    <col min="3" max="3" width="34.7109375" style="12" bestFit="1" customWidth="1"/>
    <col min="4" max="4" width="28" style="13" customWidth="1"/>
    <col min="5" max="5" width="21" style="13" customWidth="1"/>
    <col min="6" max="6" width="26.7109375" style="13" bestFit="1" customWidth="1"/>
    <col min="7" max="7" width="26.7109375" style="14" bestFit="1" customWidth="1"/>
    <col min="8" max="8" width="22.7109375" style="13" bestFit="1" customWidth="1"/>
    <col min="9" max="9" width="21.140625" style="13" bestFit="1" customWidth="1"/>
    <col min="10" max="10" width="17.7109375" style="13" bestFit="1" customWidth="1"/>
    <col min="11" max="11" width="18.42578125" style="13" bestFit="1" customWidth="1"/>
    <col min="12" max="12" width="22.7109375" style="13" bestFit="1" customWidth="1"/>
    <col min="13" max="13" width="19.28515625" style="13" customWidth="1"/>
    <col min="14" max="14" width="18.7109375" style="13" customWidth="1"/>
    <col min="15" max="16384" width="9.140625" style="12"/>
  </cols>
  <sheetData>
    <row r="1" spans="1:14" hidden="1" x14ac:dyDescent="0.35">
      <c r="A1" s="12" t="s">
        <v>0</v>
      </c>
    </row>
    <row r="3" spans="1:14" ht="27" x14ac:dyDescent="0.35">
      <c r="C3" s="17" t="s">
        <v>17</v>
      </c>
    </row>
    <row r="5" spans="1:14" x14ac:dyDescent="0.35">
      <c r="C5" s="12" t="s">
        <v>49</v>
      </c>
      <c r="D5" s="18" t="str">
        <f>Report!D3</f>
        <v>12/12/2019</v>
      </c>
    </row>
    <row r="7" spans="1:14" x14ac:dyDescent="0.35">
      <c r="C7"/>
      <c r="D7"/>
    </row>
    <row r="9" spans="1:14" x14ac:dyDescent="0.35">
      <c r="C9" s="15" t="s">
        <v>7</v>
      </c>
      <c r="D9" s="15" t="s">
        <v>9</v>
      </c>
      <c r="E9" s="15" t="s">
        <v>10</v>
      </c>
      <c r="F9" s="12" t="s">
        <v>18</v>
      </c>
      <c r="G9" s="13" t="s">
        <v>21</v>
      </c>
      <c r="H9" s="12" t="s">
        <v>48</v>
      </c>
      <c r="I9" s="13" t="s">
        <v>20</v>
      </c>
      <c r="J9" s="13" t="s">
        <v>22</v>
      </c>
      <c r="K9" s="13" t="s">
        <v>23</v>
      </c>
      <c r="L9" s="13" t="s">
        <v>24</v>
      </c>
      <c r="M9"/>
      <c r="N9"/>
    </row>
    <row r="10" spans="1:14" x14ac:dyDescent="0.35">
      <c r="C10" s="12" t="s">
        <v>336</v>
      </c>
      <c r="D10" s="12" t="s">
        <v>335</v>
      </c>
      <c r="E10" s="16">
        <v>0</v>
      </c>
      <c r="F10" s="13">
        <v>2495095.61</v>
      </c>
      <c r="G10" s="13">
        <v>2495095.61</v>
      </c>
      <c r="H10" s="13">
        <v>896085.05</v>
      </c>
      <c r="I10" s="13">
        <v>49116.99</v>
      </c>
      <c r="J10" s="13">
        <v>16651.36</v>
      </c>
      <c r="K10" s="13">
        <v>15850.98</v>
      </c>
      <c r="L10" s="13">
        <v>1517391.23</v>
      </c>
      <c r="M10"/>
      <c r="N10"/>
    </row>
    <row r="11" spans="1:14" x14ac:dyDescent="0.35">
      <c r="C11" s="12" t="s">
        <v>288</v>
      </c>
      <c r="D11" s="12" t="s">
        <v>287</v>
      </c>
      <c r="E11" s="16">
        <v>0</v>
      </c>
      <c r="F11" s="13">
        <v>1678924.65</v>
      </c>
      <c r="G11" s="13">
        <v>1678924.65</v>
      </c>
      <c r="H11" s="13">
        <v>531525.29</v>
      </c>
      <c r="I11" s="13">
        <v>101429.17</v>
      </c>
      <c r="J11" s="13">
        <v>14485.09</v>
      </c>
      <c r="K11" s="13">
        <v>14427.429999999998</v>
      </c>
      <c r="L11" s="13">
        <v>1017057.6699999999</v>
      </c>
      <c r="M11"/>
      <c r="N11"/>
    </row>
    <row r="12" spans="1:14" x14ac:dyDescent="0.35">
      <c r="C12" s="12" t="s">
        <v>496</v>
      </c>
      <c r="D12" s="12" t="s">
        <v>495</v>
      </c>
      <c r="E12" s="16">
        <v>0</v>
      </c>
      <c r="F12" s="13">
        <v>1570752.03</v>
      </c>
      <c r="G12" s="13">
        <v>1570752.03</v>
      </c>
      <c r="H12" s="13">
        <v>338736.49</v>
      </c>
      <c r="I12" s="13">
        <v>19362.060000000001</v>
      </c>
      <c r="J12" s="13">
        <v>37742.35</v>
      </c>
      <c r="K12" s="13">
        <v>36487.47</v>
      </c>
      <c r="L12" s="13">
        <v>1138423.6599999999</v>
      </c>
      <c r="M12"/>
      <c r="N12"/>
    </row>
    <row r="13" spans="1:14" x14ac:dyDescent="0.35">
      <c r="C13" s="12" t="s">
        <v>300</v>
      </c>
      <c r="D13" s="12" t="s">
        <v>299</v>
      </c>
      <c r="E13" s="16">
        <v>0</v>
      </c>
      <c r="F13" s="13">
        <v>1341836.78</v>
      </c>
      <c r="G13" s="13">
        <v>1341836.78</v>
      </c>
      <c r="H13" s="13">
        <v>326399.33</v>
      </c>
      <c r="I13" s="13">
        <v>80021.070000000007</v>
      </c>
      <c r="J13" s="13">
        <v>14444.48</v>
      </c>
      <c r="K13" s="13">
        <v>12670.76</v>
      </c>
      <c r="L13" s="13">
        <v>908301.14</v>
      </c>
      <c r="M13"/>
      <c r="N13"/>
    </row>
    <row r="14" spans="1:14" x14ac:dyDescent="0.35">
      <c r="C14" s="12" t="s">
        <v>173</v>
      </c>
      <c r="D14" s="12" t="s">
        <v>172</v>
      </c>
      <c r="E14" s="16">
        <v>0</v>
      </c>
      <c r="F14" s="13">
        <v>1324499.83</v>
      </c>
      <c r="G14" s="13">
        <v>1324499.83</v>
      </c>
      <c r="H14" s="13">
        <v>457089.01</v>
      </c>
      <c r="I14" s="13">
        <v>32573.309999999998</v>
      </c>
      <c r="J14" s="13">
        <v>47726.559999999998</v>
      </c>
      <c r="K14" s="13">
        <v>30519.91</v>
      </c>
      <c r="L14" s="13">
        <v>756591.04</v>
      </c>
      <c r="M14"/>
      <c r="N14"/>
    </row>
    <row r="15" spans="1:14" x14ac:dyDescent="0.35">
      <c r="C15" s="12" t="s">
        <v>273</v>
      </c>
      <c r="D15" s="12" t="s">
        <v>272</v>
      </c>
      <c r="E15" s="16">
        <v>0</v>
      </c>
      <c r="F15" s="13">
        <v>1261592.98</v>
      </c>
      <c r="G15" s="13">
        <v>1261592.98</v>
      </c>
      <c r="H15" s="13">
        <v>336892.63</v>
      </c>
      <c r="I15" s="13">
        <v>80655.55</v>
      </c>
      <c r="J15" s="13">
        <v>49437.02</v>
      </c>
      <c r="K15" s="13">
        <v>15513.82</v>
      </c>
      <c r="L15" s="13">
        <v>779093.96</v>
      </c>
      <c r="M15"/>
      <c r="N15"/>
    </row>
    <row r="16" spans="1:14" x14ac:dyDescent="0.35">
      <c r="C16" s="12" t="s">
        <v>328</v>
      </c>
      <c r="D16" s="12" t="s">
        <v>327</v>
      </c>
      <c r="E16" s="16">
        <v>0</v>
      </c>
      <c r="F16" s="13">
        <v>1063025.95</v>
      </c>
      <c r="G16" s="13">
        <v>1063025.95</v>
      </c>
      <c r="H16" s="13">
        <v>161244.72</v>
      </c>
      <c r="I16" s="13">
        <v>18958.43</v>
      </c>
      <c r="J16" s="13">
        <v>0</v>
      </c>
      <c r="K16" s="13">
        <v>0</v>
      </c>
      <c r="L16" s="13">
        <v>882822.79999999993</v>
      </c>
      <c r="M16"/>
      <c r="N16"/>
    </row>
    <row r="17" spans="3:14" x14ac:dyDescent="0.35">
      <c r="C17" s="12" t="s">
        <v>304</v>
      </c>
      <c r="D17" s="12" t="s">
        <v>303</v>
      </c>
      <c r="E17" s="16">
        <v>0</v>
      </c>
      <c r="F17" s="13">
        <v>1046042.24</v>
      </c>
      <c r="G17" s="13">
        <v>1046042.24</v>
      </c>
      <c r="H17" s="13">
        <v>271419.8</v>
      </c>
      <c r="I17" s="13">
        <v>33435.57</v>
      </c>
      <c r="J17" s="13">
        <v>0</v>
      </c>
      <c r="K17" s="13">
        <v>15681.61</v>
      </c>
      <c r="L17" s="13">
        <v>725505.26</v>
      </c>
      <c r="M17"/>
      <c r="N17"/>
    </row>
    <row r="18" spans="3:14" x14ac:dyDescent="0.35">
      <c r="C18" s="12" t="s">
        <v>140</v>
      </c>
      <c r="D18" s="12" t="s">
        <v>139</v>
      </c>
      <c r="E18" s="16">
        <v>0</v>
      </c>
      <c r="F18" s="13">
        <v>1022314.6699999999</v>
      </c>
      <c r="G18" s="13">
        <v>1022314.6699999999</v>
      </c>
      <c r="H18" s="13">
        <v>262567.53999999998</v>
      </c>
      <c r="I18" s="13">
        <v>18957.830000000002</v>
      </c>
      <c r="J18" s="13">
        <v>0</v>
      </c>
      <c r="K18" s="13">
        <v>36488.18</v>
      </c>
      <c r="L18" s="13">
        <v>704301.12</v>
      </c>
      <c r="M18"/>
      <c r="N18"/>
    </row>
    <row r="19" spans="3:14" x14ac:dyDescent="0.35">
      <c r="C19" s="12" t="s">
        <v>230</v>
      </c>
      <c r="D19" s="12" t="s">
        <v>229</v>
      </c>
      <c r="E19" s="16">
        <v>0</v>
      </c>
      <c r="F19" s="13">
        <v>1012686.1299999999</v>
      </c>
      <c r="G19" s="13">
        <v>1012686.1299999999</v>
      </c>
      <c r="H19" s="13">
        <v>367191.16000000003</v>
      </c>
      <c r="I19" s="13">
        <v>19754.400000000001</v>
      </c>
      <c r="J19" s="13">
        <v>0</v>
      </c>
      <c r="K19" s="13">
        <v>0</v>
      </c>
      <c r="L19" s="13">
        <v>625740.56999999995</v>
      </c>
      <c r="M19"/>
      <c r="N19"/>
    </row>
    <row r="20" spans="3:14" x14ac:dyDescent="0.35">
      <c r="C20" s="12" t="s">
        <v>219</v>
      </c>
      <c r="D20" s="12" t="s">
        <v>218</v>
      </c>
      <c r="E20" s="16">
        <v>0</v>
      </c>
      <c r="F20" s="13">
        <v>708809.41</v>
      </c>
      <c r="G20" s="13">
        <v>708809.41</v>
      </c>
      <c r="H20" s="13">
        <v>227149.85</v>
      </c>
      <c r="I20" s="13">
        <v>14730.9</v>
      </c>
      <c r="J20" s="13">
        <v>14484.279999999999</v>
      </c>
      <c r="K20" s="13">
        <v>28253.030000000002</v>
      </c>
      <c r="L20" s="13">
        <v>424191.35000000003</v>
      </c>
      <c r="M20"/>
      <c r="N20"/>
    </row>
    <row r="21" spans="3:14" x14ac:dyDescent="0.35">
      <c r="D21" s="12" t="s">
        <v>221</v>
      </c>
      <c r="E21" s="16">
        <v>0</v>
      </c>
      <c r="F21" s="13">
        <v>262916.92</v>
      </c>
      <c r="G21" s="13">
        <v>262916.92</v>
      </c>
      <c r="H21" s="13">
        <v>64294.05</v>
      </c>
      <c r="I21" s="13">
        <v>0</v>
      </c>
      <c r="J21" s="13">
        <v>11784.19</v>
      </c>
      <c r="K21" s="13">
        <v>0</v>
      </c>
      <c r="L21" s="13">
        <v>186838.68</v>
      </c>
      <c r="M21"/>
      <c r="N21"/>
    </row>
    <row r="22" spans="3:14" x14ac:dyDescent="0.35">
      <c r="C22" s="12" t="s">
        <v>244</v>
      </c>
      <c r="D22" s="12" t="s">
        <v>243</v>
      </c>
      <c r="E22" s="16">
        <v>0</v>
      </c>
      <c r="F22" s="13">
        <v>964676.43</v>
      </c>
      <c r="G22" s="13">
        <v>964676.43</v>
      </c>
      <c r="H22" s="13">
        <v>307306.15999999997</v>
      </c>
      <c r="I22" s="13">
        <v>17111.63</v>
      </c>
      <c r="J22" s="13">
        <v>34400.43</v>
      </c>
      <c r="K22" s="13">
        <v>33054.78</v>
      </c>
      <c r="L22" s="13">
        <v>572803.43000000005</v>
      </c>
      <c r="M22"/>
      <c r="N22"/>
    </row>
    <row r="23" spans="3:14" x14ac:dyDescent="0.35">
      <c r="C23" s="12" t="s">
        <v>448</v>
      </c>
      <c r="D23" s="12" t="s">
        <v>447</v>
      </c>
      <c r="E23" s="16">
        <v>0</v>
      </c>
      <c r="F23" s="13">
        <v>932421.78</v>
      </c>
      <c r="G23" s="13">
        <v>932421.78</v>
      </c>
      <c r="H23" s="13">
        <v>158236.04</v>
      </c>
      <c r="I23" s="13">
        <v>38926.33</v>
      </c>
      <c r="J23" s="13">
        <v>36568.44</v>
      </c>
      <c r="K23" s="13">
        <v>0</v>
      </c>
      <c r="L23" s="13">
        <v>698690.97</v>
      </c>
      <c r="M23"/>
      <c r="N23"/>
    </row>
    <row r="24" spans="3:14" x14ac:dyDescent="0.35">
      <c r="C24" s="12" t="s">
        <v>472</v>
      </c>
      <c r="D24" s="12" t="s">
        <v>471</v>
      </c>
      <c r="E24" s="16">
        <v>0</v>
      </c>
      <c r="F24" s="13">
        <v>920205.77</v>
      </c>
      <c r="G24" s="13">
        <v>920205.77</v>
      </c>
      <c r="H24" s="13">
        <v>222923.13999999998</v>
      </c>
      <c r="I24" s="13">
        <v>-167.75</v>
      </c>
      <c r="J24" s="13">
        <v>0</v>
      </c>
      <c r="K24" s="13">
        <v>-128.88999999999999</v>
      </c>
      <c r="L24" s="13">
        <v>697579.27</v>
      </c>
      <c r="M24"/>
      <c r="N24"/>
    </row>
    <row r="25" spans="3:14" x14ac:dyDescent="0.35">
      <c r="C25" s="12" t="s">
        <v>165</v>
      </c>
      <c r="D25" s="12" t="s">
        <v>164</v>
      </c>
      <c r="E25" s="16">
        <v>0</v>
      </c>
      <c r="F25" s="13">
        <v>879291.89999999991</v>
      </c>
      <c r="G25" s="13">
        <v>879291.89999999991</v>
      </c>
      <c r="H25" s="13">
        <v>144894.48000000001</v>
      </c>
      <c r="I25" s="13">
        <v>38724.54</v>
      </c>
      <c r="J25" s="13">
        <v>18675.11</v>
      </c>
      <c r="K25" s="13">
        <v>0</v>
      </c>
      <c r="L25" s="13">
        <v>676997.77</v>
      </c>
      <c r="M25"/>
      <c r="N25"/>
    </row>
    <row r="26" spans="3:14" x14ac:dyDescent="0.35">
      <c r="C26" s="12" t="s">
        <v>468</v>
      </c>
      <c r="D26" s="12" t="s">
        <v>467</v>
      </c>
      <c r="E26" s="16">
        <v>0</v>
      </c>
      <c r="F26" s="13">
        <v>837421.23</v>
      </c>
      <c r="G26" s="13">
        <v>837421.23</v>
      </c>
      <c r="H26" s="13">
        <v>188380.96000000002</v>
      </c>
      <c r="I26" s="13">
        <v>19765.82</v>
      </c>
      <c r="J26" s="13">
        <v>0</v>
      </c>
      <c r="K26" s="13">
        <v>36487.67</v>
      </c>
      <c r="L26" s="13">
        <v>592786.78</v>
      </c>
      <c r="M26"/>
      <c r="N26"/>
    </row>
    <row r="27" spans="3:14" x14ac:dyDescent="0.35">
      <c r="C27" s="12" t="s">
        <v>492</v>
      </c>
      <c r="D27" s="12" t="s">
        <v>491</v>
      </c>
      <c r="E27" s="16">
        <v>0</v>
      </c>
      <c r="F27" s="13">
        <v>815389.53</v>
      </c>
      <c r="G27" s="13">
        <v>815389.53</v>
      </c>
      <c r="H27" s="13">
        <v>247692.36</v>
      </c>
      <c r="I27" s="13">
        <v>66423.069999999992</v>
      </c>
      <c r="J27" s="13">
        <v>23480</v>
      </c>
      <c r="K27" s="13">
        <v>33204.35</v>
      </c>
      <c r="L27" s="13">
        <v>444589.75</v>
      </c>
      <c r="M27"/>
      <c r="N27"/>
    </row>
    <row r="28" spans="3:14" x14ac:dyDescent="0.35">
      <c r="C28" s="12" t="s">
        <v>181</v>
      </c>
      <c r="D28" s="12" t="s">
        <v>180</v>
      </c>
      <c r="E28" s="16">
        <v>0</v>
      </c>
      <c r="F28" s="13">
        <v>805154.78</v>
      </c>
      <c r="G28" s="13">
        <v>805154.78</v>
      </c>
      <c r="H28" s="13">
        <v>173480.36000000002</v>
      </c>
      <c r="I28" s="13">
        <v>78253.52</v>
      </c>
      <c r="J28" s="13">
        <v>0</v>
      </c>
      <c r="K28" s="13">
        <v>18148.350000000002</v>
      </c>
      <c r="L28" s="13">
        <v>535272.55000000005</v>
      </c>
      <c r="M28"/>
      <c r="N28"/>
    </row>
    <row r="29" spans="3:14" x14ac:dyDescent="0.35">
      <c r="C29" s="12" t="s">
        <v>151</v>
      </c>
      <c r="D29" s="12" t="s">
        <v>150</v>
      </c>
      <c r="E29" s="16">
        <v>0</v>
      </c>
      <c r="F29" s="13">
        <v>792651.67999999993</v>
      </c>
      <c r="G29" s="13">
        <v>792651.67999999993</v>
      </c>
      <c r="H29" s="13">
        <v>193199.29</v>
      </c>
      <c r="I29" s="13">
        <v>14731.37</v>
      </c>
      <c r="J29" s="13">
        <v>28667.200000000001</v>
      </c>
      <c r="K29" s="13">
        <v>28101.72</v>
      </c>
      <c r="L29" s="13">
        <v>527952.1</v>
      </c>
      <c r="M29"/>
      <c r="N29"/>
    </row>
    <row r="30" spans="3:14" x14ac:dyDescent="0.35">
      <c r="C30" s="12" t="s">
        <v>480</v>
      </c>
      <c r="D30" s="12" t="s">
        <v>479</v>
      </c>
      <c r="E30" s="16">
        <v>0</v>
      </c>
      <c r="F30" s="13">
        <v>789796.16</v>
      </c>
      <c r="G30" s="13">
        <v>789796.16</v>
      </c>
      <c r="H30" s="13">
        <v>188250.41</v>
      </c>
      <c r="I30" s="13">
        <v>81177.53</v>
      </c>
      <c r="J30" s="13">
        <v>26212.18</v>
      </c>
      <c r="K30" s="13">
        <v>11977.03</v>
      </c>
      <c r="L30" s="13">
        <v>482179.01</v>
      </c>
      <c r="M30"/>
      <c r="N30"/>
    </row>
    <row r="31" spans="3:14" x14ac:dyDescent="0.35">
      <c r="C31" s="12" t="s">
        <v>356</v>
      </c>
      <c r="D31" s="12" t="s">
        <v>355</v>
      </c>
      <c r="E31" s="16">
        <v>0</v>
      </c>
      <c r="F31" s="13">
        <v>788954.37</v>
      </c>
      <c r="G31" s="13">
        <v>788954.37</v>
      </c>
      <c r="H31" s="13">
        <v>183299.24</v>
      </c>
      <c r="I31" s="13">
        <v>19765.600000000002</v>
      </c>
      <c r="J31" s="13">
        <v>0</v>
      </c>
      <c r="K31" s="13">
        <v>0</v>
      </c>
      <c r="L31" s="13">
        <v>585889.53</v>
      </c>
      <c r="M31"/>
      <c r="N31"/>
    </row>
    <row r="32" spans="3:14" x14ac:dyDescent="0.35">
      <c r="C32" s="12" t="s">
        <v>250</v>
      </c>
      <c r="D32" s="12" t="s">
        <v>249</v>
      </c>
      <c r="E32" s="16">
        <v>0</v>
      </c>
      <c r="F32" s="13">
        <v>766691.37</v>
      </c>
      <c r="G32" s="13">
        <v>766691.37</v>
      </c>
      <c r="H32" s="13">
        <v>250951.09999999998</v>
      </c>
      <c r="I32" s="13">
        <v>6039.88</v>
      </c>
      <c r="J32" s="13">
        <v>17614.46</v>
      </c>
      <c r="K32" s="13">
        <v>23686.38</v>
      </c>
      <c r="L32" s="13">
        <v>468399.54999999993</v>
      </c>
      <c r="M32"/>
      <c r="N32"/>
    </row>
    <row r="33" spans="3:14" x14ac:dyDescent="0.35">
      <c r="C33" s="12" t="s">
        <v>476</v>
      </c>
      <c r="D33" s="12" t="s">
        <v>475</v>
      </c>
      <c r="E33" s="16">
        <v>0</v>
      </c>
      <c r="F33" s="13">
        <v>747745.12</v>
      </c>
      <c r="G33" s="13">
        <v>747745.12</v>
      </c>
      <c r="H33" s="13">
        <v>175134.71000000002</v>
      </c>
      <c r="I33" s="13">
        <v>23293.890000000003</v>
      </c>
      <c r="J33" s="13">
        <v>41973.25</v>
      </c>
      <c r="K33" s="13">
        <v>26019.23</v>
      </c>
      <c r="L33" s="13">
        <v>481324.04000000004</v>
      </c>
      <c r="M33"/>
      <c r="N33"/>
    </row>
    <row r="34" spans="3:14" x14ac:dyDescent="0.35">
      <c r="C34" s="12" t="s">
        <v>284</v>
      </c>
      <c r="D34" s="12" t="s">
        <v>283</v>
      </c>
      <c r="E34" s="16">
        <v>0</v>
      </c>
      <c r="F34" s="13">
        <v>722969.34</v>
      </c>
      <c r="G34" s="13">
        <v>722969.34</v>
      </c>
      <c r="H34" s="13">
        <v>218198.88</v>
      </c>
      <c r="I34" s="13">
        <v>16004.330000000002</v>
      </c>
      <c r="J34" s="13">
        <v>-143.9</v>
      </c>
      <c r="K34" s="13">
        <v>0</v>
      </c>
      <c r="L34" s="13">
        <v>488910.02999999997</v>
      </c>
      <c r="M34"/>
      <c r="N34"/>
    </row>
    <row r="35" spans="3:14" x14ac:dyDescent="0.35">
      <c r="C35" s="12" t="s">
        <v>95</v>
      </c>
      <c r="D35" s="12" t="s">
        <v>94</v>
      </c>
      <c r="E35" s="16">
        <v>0</v>
      </c>
      <c r="F35" s="13">
        <v>702808.6</v>
      </c>
      <c r="G35" s="13">
        <v>702808.6</v>
      </c>
      <c r="H35" s="13">
        <v>187415.38999999998</v>
      </c>
      <c r="I35" s="13">
        <v>28729.06</v>
      </c>
      <c r="J35" s="13">
        <v>12671</v>
      </c>
      <c r="K35" s="13">
        <v>-144.12</v>
      </c>
      <c r="L35" s="13">
        <v>474137.27</v>
      </c>
      <c r="M35"/>
      <c r="N35"/>
    </row>
    <row r="36" spans="3:14" x14ac:dyDescent="0.35">
      <c r="C36" s="12" t="s">
        <v>265</v>
      </c>
      <c r="D36" s="12" t="s">
        <v>264</v>
      </c>
      <c r="E36" s="16">
        <v>0</v>
      </c>
      <c r="F36" s="13">
        <v>678647.71</v>
      </c>
      <c r="G36" s="13">
        <v>678647.71</v>
      </c>
      <c r="H36" s="13">
        <v>229045.61000000002</v>
      </c>
      <c r="I36" s="13">
        <v>14443.58</v>
      </c>
      <c r="J36" s="13">
        <v>27115.160000000003</v>
      </c>
      <c r="K36" s="13">
        <v>0</v>
      </c>
      <c r="L36" s="13">
        <v>408043.36</v>
      </c>
      <c r="M36"/>
      <c r="N36"/>
    </row>
    <row r="37" spans="3:14" x14ac:dyDescent="0.35">
      <c r="C37" s="12" t="s">
        <v>185</v>
      </c>
      <c r="D37" s="12" t="s">
        <v>184</v>
      </c>
      <c r="E37" s="16">
        <v>0</v>
      </c>
      <c r="F37" s="13">
        <v>673057.35</v>
      </c>
      <c r="G37" s="13">
        <v>673057.35</v>
      </c>
      <c r="H37" s="13">
        <v>289446.35000000003</v>
      </c>
      <c r="I37" s="13">
        <v>16004.44</v>
      </c>
      <c r="J37" s="13">
        <v>14443.94</v>
      </c>
      <c r="K37" s="13">
        <v>25341.040000000001</v>
      </c>
      <c r="L37" s="13">
        <v>327821.57999999996</v>
      </c>
      <c r="M37"/>
      <c r="N37"/>
    </row>
    <row r="38" spans="3:14" x14ac:dyDescent="0.35">
      <c r="C38" s="12" t="s">
        <v>144</v>
      </c>
      <c r="D38" s="12" t="s">
        <v>143</v>
      </c>
      <c r="E38" s="16">
        <v>0</v>
      </c>
      <c r="F38" s="13">
        <v>663521.78</v>
      </c>
      <c r="G38" s="13">
        <v>663521.78</v>
      </c>
      <c r="H38" s="13">
        <v>162343.20000000001</v>
      </c>
      <c r="I38" s="13">
        <v>57962.44</v>
      </c>
      <c r="J38" s="13">
        <v>17260.260000000002</v>
      </c>
      <c r="K38" s="13">
        <v>0</v>
      </c>
      <c r="L38" s="13">
        <v>425955.88</v>
      </c>
      <c r="M38"/>
      <c r="N38"/>
    </row>
    <row r="39" spans="3:14" x14ac:dyDescent="0.35">
      <c r="C39" s="12" t="s">
        <v>88</v>
      </c>
      <c r="D39" s="12" t="s">
        <v>87</v>
      </c>
      <c r="E39" s="16">
        <v>0</v>
      </c>
      <c r="F39" s="13">
        <v>658091.77999999991</v>
      </c>
      <c r="G39" s="13">
        <v>658091.77999999991</v>
      </c>
      <c r="H39" s="13">
        <v>127341.38999999998</v>
      </c>
      <c r="I39" s="13">
        <v>18853.09</v>
      </c>
      <c r="J39" s="13">
        <v>18082.91</v>
      </c>
      <c r="K39" s="13">
        <v>0</v>
      </c>
      <c r="L39" s="13">
        <v>493814.39</v>
      </c>
      <c r="M39"/>
      <c r="N39"/>
    </row>
    <row r="40" spans="3:14" x14ac:dyDescent="0.35">
      <c r="C40" s="12" t="s">
        <v>208</v>
      </c>
      <c r="D40" s="12" t="s">
        <v>207</v>
      </c>
      <c r="E40" s="16">
        <v>0</v>
      </c>
      <c r="F40" s="13">
        <v>656569.67000000004</v>
      </c>
      <c r="G40" s="13">
        <v>656569.67000000004</v>
      </c>
      <c r="H40" s="13">
        <v>191973.33</v>
      </c>
      <c r="I40" s="13">
        <v>0</v>
      </c>
      <c r="J40" s="13">
        <v>0</v>
      </c>
      <c r="K40" s="13">
        <v>-166.01999999999998</v>
      </c>
      <c r="L40" s="13">
        <v>464762.36000000004</v>
      </c>
      <c r="M40"/>
      <c r="N40"/>
    </row>
    <row r="41" spans="3:14" x14ac:dyDescent="0.35">
      <c r="C41" s="12" t="s">
        <v>148</v>
      </c>
      <c r="D41" s="12" t="s">
        <v>147</v>
      </c>
      <c r="E41" s="16">
        <v>0</v>
      </c>
      <c r="F41" s="13">
        <v>650685.39</v>
      </c>
      <c r="G41" s="13">
        <v>650685.39</v>
      </c>
      <c r="H41" s="13">
        <v>136050.72</v>
      </c>
      <c r="I41" s="13">
        <v>0</v>
      </c>
      <c r="J41" s="13">
        <v>0</v>
      </c>
      <c r="K41" s="13">
        <v>25340.17</v>
      </c>
      <c r="L41" s="13">
        <v>489294.50000000006</v>
      </c>
      <c r="M41"/>
      <c r="N41" s="12"/>
    </row>
    <row r="42" spans="3:14" x14ac:dyDescent="0.35">
      <c r="C42" s="12" t="s">
        <v>348</v>
      </c>
      <c r="D42" s="12" t="s">
        <v>347</v>
      </c>
      <c r="E42" s="16">
        <v>0</v>
      </c>
      <c r="F42" s="13">
        <v>614733.87</v>
      </c>
      <c r="G42" s="13">
        <v>614733.87</v>
      </c>
      <c r="H42" s="13">
        <v>186147.08</v>
      </c>
      <c r="I42" s="13">
        <v>14242.67</v>
      </c>
      <c r="J42" s="13">
        <v>0</v>
      </c>
      <c r="K42" s="13">
        <v>12946.77</v>
      </c>
      <c r="L42" s="13">
        <v>401397.35</v>
      </c>
      <c r="M42"/>
      <c r="N42" s="12"/>
    </row>
    <row r="43" spans="3:14" x14ac:dyDescent="0.35">
      <c r="C43" s="12" t="s">
        <v>320</v>
      </c>
      <c r="D43" s="12" t="s">
        <v>319</v>
      </c>
      <c r="E43" s="16">
        <v>0</v>
      </c>
      <c r="F43" s="13">
        <v>602683.67000000004</v>
      </c>
      <c r="G43" s="13">
        <v>602683.67000000004</v>
      </c>
      <c r="H43" s="13">
        <v>143599.22</v>
      </c>
      <c r="I43" s="13">
        <v>28174.479999999996</v>
      </c>
      <c r="J43" s="13">
        <v>42728.15</v>
      </c>
      <c r="K43" s="13">
        <v>14386.52</v>
      </c>
      <c r="L43" s="13">
        <v>373795.3</v>
      </c>
      <c r="M43"/>
    </row>
    <row r="44" spans="3:14" x14ac:dyDescent="0.35">
      <c r="C44" s="12" t="s">
        <v>110</v>
      </c>
      <c r="D44" s="12" t="s">
        <v>109</v>
      </c>
      <c r="E44" s="16">
        <v>0</v>
      </c>
      <c r="F44" s="13">
        <v>596201.27999999991</v>
      </c>
      <c r="G44" s="13">
        <v>596201.27999999991</v>
      </c>
      <c r="H44" s="13">
        <v>247855.35999999999</v>
      </c>
      <c r="I44" s="13">
        <v>34224.15</v>
      </c>
      <c r="J44" s="13">
        <v>34577.129999999997</v>
      </c>
      <c r="K44" s="13">
        <v>0</v>
      </c>
      <c r="L44" s="13">
        <v>279544.64</v>
      </c>
      <c r="M44"/>
    </row>
    <row r="45" spans="3:14" x14ac:dyDescent="0.35">
      <c r="C45" s="12" t="s">
        <v>154</v>
      </c>
      <c r="D45" s="12" t="s">
        <v>153</v>
      </c>
      <c r="E45" s="16">
        <v>0</v>
      </c>
      <c r="F45" s="13">
        <v>583665.94000000006</v>
      </c>
      <c r="G45" s="13">
        <v>583665.94000000006</v>
      </c>
      <c r="H45" s="13">
        <v>133899.77000000002</v>
      </c>
      <c r="I45" s="13">
        <v>17112.37</v>
      </c>
      <c r="J45" s="13">
        <v>33870.080000000002</v>
      </c>
      <c r="K45" s="13">
        <v>-172.49</v>
      </c>
      <c r="L45" s="13">
        <v>398956.21</v>
      </c>
      <c r="M45"/>
    </row>
    <row r="46" spans="3:14" x14ac:dyDescent="0.35">
      <c r="C46" s="12" t="s">
        <v>277</v>
      </c>
      <c r="D46" s="12" t="s">
        <v>276</v>
      </c>
      <c r="E46" s="16">
        <v>0</v>
      </c>
      <c r="F46" s="13">
        <v>572313.75</v>
      </c>
      <c r="G46" s="13">
        <v>572313.75</v>
      </c>
      <c r="H46" s="13">
        <v>193452.46000000002</v>
      </c>
      <c r="I46" s="13">
        <v>0</v>
      </c>
      <c r="J46" s="13">
        <v>14501.75</v>
      </c>
      <c r="K46" s="13">
        <v>0</v>
      </c>
      <c r="L46" s="13">
        <v>364359.54000000004</v>
      </c>
      <c r="M46"/>
    </row>
    <row r="47" spans="3:14" x14ac:dyDescent="0.35">
      <c r="C47" s="12" t="s">
        <v>119</v>
      </c>
      <c r="D47" s="12" t="s">
        <v>118</v>
      </c>
      <c r="E47" s="16">
        <v>0</v>
      </c>
      <c r="F47" s="13">
        <v>570604.30000000005</v>
      </c>
      <c r="G47" s="13">
        <v>570604.30000000005</v>
      </c>
      <c r="H47" s="13">
        <v>192890.49000000002</v>
      </c>
      <c r="I47" s="13">
        <v>0</v>
      </c>
      <c r="J47" s="13">
        <v>18871.190000000002</v>
      </c>
      <c r="K47" s="13">
        <v>18539.47</v>
      </c>
      <c r="L47" s="13">
        <v>340303.14999999997</v>
      </c>
      <c r="M47"/>
    </row>
    <row r="48" spans="3:14" x14ac:dyDescent="0.35">
      <c r="C48" s="12" t="s">
        <v>364</v>
      </c>
      <c r="D48" s="12" t="s">
        <v>363</v>
      </c>
      <c r="E48" s="16">
        <v>0</v>
      </c>
      <c r="F48" s="13">
        <v>552187.66</v>
      </c>
      <c r="G48" s="13">
        <v>552187.66</v>
      </c>
      <c r="H48" s="13">
        <v>192189.74</v>
      </c>
      <c r="I48" s="13">
        <v>14242.300000000001</v>
      </c>
      <c r="J48" s="13">
        <v>0</v>
      </c>
      <c r="K48" s="13">
        <v>25895.16</v>
      </c>
      <c r="L48" s="13">
        <v>319860.46000000002</v>
      </c>
      <c r="M48"/>
    </row>
    <row r="49" spans="3:13" x14ac:dyDescent="0.35">
      <c r="C49" s="12" t="s">
        <v>332</v>
      </c>
      <c r="D49" s="12" t="s">
        <v>331</v>
      </c>
      <c r="E49" s="16">
        <v>0</v>
      </c>
      <c r="F49" s="13">
        <v>548131.31999999995</v>
      </c>
      <c r="G49" s="13">
        <v>548131.31999999995</v>
      </c>
      <c r="H49" s="13">
        <v>172778.98</v>
      </c>
      <c r="I49" s="13">
        <v>0</v>
      </c>
      <c r="J49" s="13">
        <v>0</v>
      </c>
      <c r="K49" s="13">
        <v>0</v>
      </c>
      <c r="L49" s="13">
        <v>375352.34</v>
      </c>
      <c r="M49"/>
    </row>
    <row r="50" spans="3:13" x14ac:dyDescent="0.35">
      <c r="C50" s="12" t="s">
        <v>360</v>
      </c>
      <c r="D50" s="12" t="s">
        <v>359</v>
      </c>
      <c r="E50" s="16">
        <v>0</v>
      </c>
      <c r="F50" s="13">
        <v>518789.38</v>
      </c>
      <c r="G50" s="13">
        <v>518789.38</v>
      </c>
      <c r="H50" s="13">
        <v>157565.37</v>
      </c>
      <c r="I50" s="13">
        <v>42559.5</v>
      </c>
      <c r="J50" s="13">
        <v>28342.21</v>
      </c>
      <c r="K50" s="13">
        <v>-142.30000000000001</v>
      </c>
      <c r="L50" s="13">
        <v>290464.59999999998</v>
      </c>
      <c r="M50"/>
    </row>
    <row r="51" spans="3:13" x14ac:dyDescent="0.35">
      <c r="C51" s="12" t="s">
        <v>234</v>
      </c>
      <c r="D51" s="12" t="s">
        <v>233</v>
      </c>
      <c r="E51" s="16">
        <v>0</v>
      </c>
      <c r="F51" s="13">
        <v>507560.95</v>
      </c>
      <c r="G51" s="13">
        <v>507560.95</v>
      </c>
      <c r="H51" s="13">
        <v>196336.74</v>
      </c>
      <c r="I51" s="13">
        <v>0</v>
      </c>
      <c r="J51" s="13">
        <v>0</v>
      </c>
      <c r="K51" s="13">
        <v>-167.36</v>
      </c>
      <c r="L51" s="13">
        <v>311391.57</v>
      </c>
      <c r="M51"/>
    </row>
    <row r="52" spans="3:13" x14ac:dyDescent="0.35">
      <c r="C52" s="12" t="s">
        <v>396</v>
      </c>
      <c r="D52" s="12" t="s">
        <v>395</v>
      </c>
      <c r="E52" s="16">
        <v>0</v>
      </c>
      <c r="F52" s="13">
        <v>448479.23</v>
      </c>
      <c r="G52" s="13">
        <v>448479.23</v>
      </c>
      <c r="H52" s="13">
        <v>188942.6</v>
      </c>
      <c r="I52" s="13">
        <v>0</v>
      </c>
      <c r="J52" s="13">
        <v>0</v>
      </c>
      <c r="K52" s="13">
        <v>18222.260000000002</v>
      </c>
      <c r="L52" s="13">
        <v>241314.37000000002</v>
      </c>
      <c r="M52"/>
    </row>
    <row r="53" spans="3:13" x14ac:dyDescent="0.35">
      <c r="C53" s="12" t="s">
        <v>460</v>
      </c>
      <c r="D53" s="12" t="s">
        <v>459</v>
      </c>
      <c r="E53" s="16">
        <v>0</v>
      </c>
      <c r="F53" s="13">
        <v>443936.38</v>
      </c>
      <c r="G53" s="13">
        <v>443936.38</v>
      </c>
      <c r="H53" s="13">
        <v>62065.469999999994</v>
      </c>
      <c r="I53" s="13">
        <v>24387.35</v>
      </c>
      <c r="J53" s="13">
        <v>13794.45</v>
      </c>
      <c r="K53" s="13">
        <v>12473.279999999999</v>
      </c>
      <c r="L53" s="13">
        <v>331215.83</v>
      </c>
      <c r="M53"/>
    </row>
    <row r="54" spans="3:13" x14ac:dyDescent="0.35">
      <c r="C54" s="12" t="s">
        <v>189</v>
      </c>
      <c r="D54" s="12" t="s">
        <v>188</v>
      </c>
      <c r="E54" s="16">
        <v>0</v>
      </c>
      <c r="F54" s="13">
        <v>425258.76999999996</v>
      </c>
      <c r="G54" s="13">
        <v>425258.76999999996</v>
      </c>
      <c r="H54" s="13">
        <v>115073.22</v>
      </c>
      <c r="I54" s="13">
        <v>17288.66</v>
      </c>
      <c r="J54" s="13">
        <v>0</v>
      </c>
      <c r="K54" s="13">
        <v>16783.71</v>
      </c>
      <c r="L54" s="13">
        <v>276113.18</v>
      </c>
      <c r="M54"/>
    </row>
    <row r="55" spans="3:13" x14ac:dyDescent="0.35">
      <c r="C55" s="12" t="s">
        <v>308</v>
      </c>
      <c r="D55" s="12" t="s">
        <v>307</v>
      </c>
      <c r="E55" s="16">
        <v>0</v>
      </c>
      <c r="F55" s="13">
        <v>387500.65</v>
      </c>
      <c r="G55" s="13">
        <v>387500.65</v>
      </c>
      <c r="H55" s="13">
        <v>180422.71</v>
      </c>
      <c r="I55" s="13">
        <v>27758.880000000001</v>
      </c>
      <c r="J55" s="13">
        <v>13337.85</v>
      </c>
      <c r="K55" s="13">
        <v>-113.02000000000001</v>
      </c>
      <c r="L55" s="13">
        <v>166094.23000000001</v>
      </c>
      <c r="M55"/>
    </row>
    <row r="56" spans="3:13" x14ac:dyDescent="0.35">
      <c r="C56" s="12" t="s">
        <v>404</v>
      </c>
      <c r="D56" s="12" t="s">
        <v>403</v>
      </c>
      <c r="E56" s="16">
        <v>0</v>
      </c>
      <c r="F56" s="13">
        <v>374524.54</v>
      </c>
      <c r="G56" s="13">
        <v>374524.54</v>
      </c>
      <c r="H56" s="13">
        <v>157782.44</v>
      </c>
      <c r="I56" s="13">
        <v>14509.19</v>
      </c>
      <c r="J56" s="13">
        <v>0</v>
      </c>
      <c r="K56" s="13">
        <v>-124.4</v>
      </c>
      <c r="L56" s="13">
        <v>202357.31</v>
      </c>
      <c r="M56"/>
    </row>
    <row r="57" spans="3:13" x14ac:dyDescent="0.35">
      <c r="C57" s="12" t="s">
        <v>292</v>
      </c>
      <c r="D57" s="12" t="s">
        <v>291</v>
      </c>
      <c r="E57" s="16">
        <v>0</v>
      </c>
      <c r="F57" s="13">
        <v>373319.45</v>
      </c>
      <c r="G57" s="13">
        <v>373319.45</v>
      </c>
      <c r="H57" s="13">
        <v>191326.5</v>
      </c>
      <c r="I57" s="13">
        <v>0</v>
      </c>
      <c r="J57" s="13">
        <v>-134.42999999999998</v>
      </c>
      <c r="K57" s="13">
        <v>0</v>
      </c>
      <c r="L57" s="13">
        <v>182127.37999999998</v>
      </c>
      <c r="M57"/>
    </row>
    <row r="58" spans="3:13" x14ac:dyDescent="0.35">
      <c r="C58" s="12" t="s">
        <v>324</v>
      </c>
      <c r="D58" s="12" t="s">
        <v>323</v>
      </c>
      <c r="E58" s="16">
        <v>0</v>
      </c>
      <c r="F58" s="13">
        <v>371367.54000000004</v>
      </c>
      <c r="G58" s="13">
        <v>371367.54000000004</v>
      </c>
      <c r="H58" s="13">
        <v>161999.22</v>
      </c>
      <c r="I58" s="13">
        <v>0</v>
      </c>
      <c r="J58" s="13">
        <v>24350.010000000002</v>
      </c>
      <c r="K58" s="13">
        <v>11068.15</v>
      </c>
      <c r="L58" s="13">
        <v>173950.16</v>
      </c>
      <c r="M58"/>
    </row>
    <row r="59" spans="3:13" x14ac:dyDescent="0.35">
      <c r="C59" s="12" t="s">
        <v>352</v>
      </c>
      <c r="D59" s="12" t="s">
        <v>351</v>
      </c>
      <c r="E59" s="16">
        <v>0</v>
      </c>
      <c r="F59" s="13">
        <v>363958.02999999997</v>
      </c>
      <c r="G59" s="13">
        <v>363958.02999999997</v>
      </c>
      <c r="H59" s="13">
        <v>101126.67000000001</v>
      </c>
      <c r="I59" s="13">
        <v>11733.74</v>
      </c>
      <c r="J59" s="13">
        <v>0</v>
      </c>
      <c r="K59" s="13">
        <v>12109.339999999998</v>
      </c>
      <c r="L59" s="13">
        <v>238988.28</v>
      </c>
      <c r="M59"/>
    </row>
    <row r="60" spans="3:13" x14ac:dyDescent="0.35">
      <c r="C60" s="12" t="s">
        <v>136</v>
      </c>
      <c r="D60" s="12" t="s">
        <v>135</v>
      </c>
      <c r="E60" s="16">
        <v>0</v>
      </c>
      <c r="F60" s="13">
        <v>354939.21</v>
      </c>
      <c r="G60" s="13">
        <v>354939.21</v>
      </c>
      <c r="H60" s="13">
        <v>111783.26000000001</v>
      </c>
      <c r="I60" s="13">
        <v>5892.4800000000005</v>
      </c>
      <c r="J60" s="13">
        <v>5892.28</v>
      </c>
      <c r="K60" s="13">
        <v>0</v>
      </c>
      <c r="L60" s="13">
        <v>231371.18999999997</v>
      </c>
      <c r="M60"/>
    </row>
    <row r="61" spans="3:13" x14ac:dyDescent="0.35">
      <c r="C61" s="12" t="s">
        <v>432</v>
      </c>
      <c r="D61" s="12" t="s">
        <v>431</v>
      </c>
      <c r="E61" s="16">
        <v>0</v>
      </c>
      <c r="F61" s="13">
        <v>354336.01</v>
      </c>
      <c r="G61" s="13">
        <v>354336.01</v>
      </c>
      <c r="H61" s="13">
        <v>120934.59</v>
      </c>
      <c r="I61" s="13">
        <v>23714.39</v>
      </c>
      <c r="J61" s="13">
        <v>12763.029999999999</v>
      </c>
      <c r="K61" s="13">
        <v>11477.97</v>
      </c>
      <c r="L61" s="13">
        <v>185446.03</v>
      </c>
      <c r="M61"/>
    </row>
    <row r="62" spans="3:13" x14ac:dyDescent="0.35">
      <c r="C62" s="12" t="s">
        <v>392</v>
      </c>
      <c r="D62" s="12" t="s">
        <v>391</v>
      </c>
      <c r="E62" s="16">
        <v>0</v>
      </c>
      <c r="F62" s="13">
        <v>352218.62</v>
      </c>
      <c r="G62" s="13">
        <v>352218.62</v>
      </c>
      <c r="H62" s="13">
        <v>100532.57</v>
      </c>
      <c r="I62" s="13">
        <v>23467.439999999999</v>
      </c>
      <c r="J62" s="13">
        <v>0</v>
      </c>
      <c r="K62" s="13">
        <v>0</v>
      </c>
      <c r="L62" s="13">
        <v>228218.61000000002</v>
      </c>
      <c r="M62"/>
    </row>
    <row r="63" spans="3:13" x14ac:dyDescent="0.35">
      <c r="C63" s="12" t="s">
        <v>464</v>
      </c>
      <c r="D63" s="12" t="s">
        <v>463</v>
      </c>
      <c r="E63" s="16">
        <v>0</v>
      </c>
      <c r="F63" s="13">
        <v>351031.64</v>
      </c>
      <c r="G63" s="13">
        <v>351031.64</v>
      </c>
      <c r="H63" s="13">
        <v>100394.47</v>
      </c>
      <c r="I63" s="13">
        <v>8072.72</v>
      </c>
      <c r="J63" s="13">
        <v>13874.000000000002</v>
      </c>
      <c r="K63" s="13">
        <v>-204.76000000000002</v>
      </c>
      <c r="L63" s="13">
        <v>228895.21000000002</v>
      </c>
      <c r="M63"/>
    </row>
    <row r="64" spans="3:13" x14ac:dyDescent="0.35">
      <c r="C64" s="12" t="s">
        <v>408</v>
      </c>
      <c r="D64" s="12" t="s">
        <v>407</v>
      </c>
      <c r="E64" s="16">
        <v>0</v>
      </c>
      <c r="F64" s="13">
        <v>343753.09</v>
      </c>
      <c r="G64" s="13">
        <v>343753.09</v>
      </c>
      <c r="H64" s="13">
        <v>147278.35999999999</v>
      </c>
      <c r="I64" s="13">
        <v>-112.37</v>
      </c>
      <c r="J64" s="13">
        <v>13337</v>
      </c>
      <c r="K64" s="13">
        <v>11977.050000000001</v>
      </c>
      <c r="L64" s="13">
        <v>171273.05</v>
      </c>
      <c r="M64"/>
    </row>
    <row r="65" spans="3:13" x14ac:dyDescent="0.35">
      <c r="C65" s="12" t="s">
        <v>436</v>
      </c>
      <c r="D65" s="12" t="s">
        <v>435</v>
      </c>
      <c r="E65" s="16">
        <v>0</v>
      </c>
      <c r="F65" s="13">
        <v>334818.2</v>
      </c>
      <c r="G65" s="13">
        <v>334818.2</v>
      </c>
      <c r="H65" s="13">
        <v>128121.31000000001</v>
      </c>
      <c r="I65" s="13">
        <v>23343.91</v>
      </c>
      <c r="J65" s="13">
        <v>-126.1</v>
      </c>
      <c r="K65" s="13">
        <v>11477.97</v>
      </c>
      <c r="L65" s="13">
        <v>172001.11</v>
      </c>
      <c r="M65"/>
    </row>
    <row r="66" spans="3:13" x14ac:dyDescent="0.35">
      <c r="C66" s="12" t="s">
        <v>444</v>
      </c>
      <c r="D66" s="12" t="s">
        <v>443</v>
      </c>
      <c r="E66" s="16">
        <v>0</v>
      </c>
      <c r="F66" s="13">
        <v>333975.76999999996</v>
      </c>
      <c r="G66" s="13">
        <v>333975.76999999996</v>
      </c>
      <c r="H66" s="13">
        <v>78879.259999999995</v>
      </c>
      <c r="I66" s="13">
        <v>11887.82</v>
      </c>
      <c r="J66" s="13">
        <v>13311.96</v>
      </c>
      <c r="K66" s="13">
        <v>0</v>
      </c>
      <c r="L66" s="13">
        <v>229896.73</v>
      </c>
      <c r="M66"/>
    </row>
    <row r="67" spans="3:13" x14ac:dyDescent="0.35">
      <c r="C67" s="12" t="s">
        <v>412</v>
      </c>
      <c r="D67" s="12" t="s">
        <v>411</v>
      </c>
      <c r="E67" s="16">
        <v>0</v>
      </c>
      <c r="F67" s="13">
        <v>329461.16000000003</v>
      </c>
      <c r="G67" s="13">
        <v>329461.16000000003</v>
      </c>
      <c r="H67" s="13">
        <v>94751.75</v>
      </c>
      <c r="I67" s="13">
        <v>32123.54</v>
      </c>
      <c r="J67" s="13">
        <v>7155.2199999999993</v>
      </c>
      <c r="K67" s="13">
        <v>24879.57</v>
      </c>
      <c r="L67" s="13">
        <v>170551.08</v>
      </c>
      <c r="M67"/>
    </row>
    <row r="68" spans="3:13" x14ac:dyDescent="0.35">
      <c r="C68" s="12" t="s">
        <v>384</v>
      </c>
      <c r="D68" s="12" t="s">
        <v>383</v>
      </c>
      <c r="E68" s="16">
        <v>0</v>
      </c>
      <c r="F68" s="13">
        <v>322895.96000000002</v>
      </c>
      <c r="G68" s="13">
        <v>322895.96000000002</v>
      </c>
      <c r="H68" s="13">
        <v>108819.66</v>
      </c>
      <c r="I68" s="13">
        <v>41213.57</v>
      </c>
      <c r="J68" s="13">
        <v>12174.880000000001</v>
      </c>
      <c r="K68" s="13">
        <v>10842.18</v>
      </c>
      <c r="L68" s="13">
        <v>149845.67000000001</v>
      </c>
      <c r="M68"/>
    </row>
    <row r="69" spans="3:13" x14ac:dyDescent="0.35">
      <c r="C69" s="12" t="s">
        <v>340</v>
      </c>
      <c r="D69" s="12" t="s">
        <v>339</v>
      </c>
      <c r="E69" s="16">
        <v>0</v>
      </c>
      <c r="F69" s="13">
        <v>304220.03000000003</v>
      </c>
      <c r="G69" s="13">
        <v>304220.03000000003</v>
      </c>
      <c r="H69" s="13">
        <v>39498.26</v>
      </c>
      <c r="I69" s="13">
        <v>23590.960000000003</v>
      </c>
      <c r="J69" s="13">
        <v>38700.68</v>
      </c>
      <c r="K69" s="13">
        <v>0</v>
      </c>
      <c r="L69" s="13">
        <v>202430.12999999998</v>
      </c>
      <c r="M69"/>
    </row>
    <row r="70" spans="3:13" x14ac:dyDescent="0.35">
      <c r="C70" s="12" t="s">
        <v>269</v>
      </c>
      <c r="D70" s="12" t="s">
        <v>268</v>
      </c>
      <c r="E70" s="16">
        <v>0</v>
      </c>
      <c r="F70" s="13">
        <v>302543.49</v>
      </c>
      <c r="G70" s="13">
        <v>302543.49</v>
      </c>
      <c r="H70" s="13">
        <v>160470.66</v>
      </c>
      <c r="I70" s="13">
        <v>0</v>
      </c>
      <c r="J70" s="13">
        <v>0</v>
      </c>
      <c r="K70" s="13">
        <v>0</v>
      </c>
      <c r="L70" s="13">
        <v>142072.83000000002</v>
      </c>
      <c r="M70"/>
    </row>
    <row r="71" spans="3:13" x14ac:dyDescent="0.35">
      <c r="C71" s="12" t="s">
        <v>169</v>
      </c>
      <c r="D71" s="12" t="s">
        <v>168</v>
      </c>
      <c r="E71" s="16">
        <v>0</v>
      </c>
      <c r="F71" s="13">
        <v>295442.89</v>
      </c>
      <c r="G71" s="13">
        <v>295442.89</v>
      </c>
      <c r="H71" s="13">
        <v>118922</v>
      </c>
      <c r="I71" s="13">
        <v>40671.5</v>
      </c>
      <c r="J71" s="13">
        <v>17554.47</v>
      </c>
      <c r="K71" s="13">
        <v>0</v>
      </c>
      <c r="L71" s="13">
        <v>118294.92</v>
      </c>
      <c r="M71"/>
    </row>
    <row r="72" spans="3:13" x14ac:dyDescent="0.35">
      <c r="C72" s="12" t="s">
        <v>344</v>
      </c>
      <c r="D72" s="12" t="s">
        <v>343</v>
      </c>
      <c r="E72" s="16">
        <v>0</v>
      </c>
      <c r="F72" s="13">
        <v>294002.07</v>
      </c>
      <c r="G72" s="13">
        <v>294002.07</v>
      </c>
      <c r="H72" s="13">
        <v>141385.51999999999</v>
      </c>
      <c r="I72" s="13">
        <v>0</v>
      </c>
      <c r="J72" s="13">
        <v>11290.49</v>
      </c>
      <c r="K72" s="13">
        <v>0</v>
      </c>
      <c r="L72" s="13">
        <v>141326.06</v>
      </c>
      <c r="M72"/>
    </row>
    <row r="73" spans="3:13" x14ac:dyDescent="0.35">
      <c r="C73" s="12" t="s">
        <v>200</v>
      </c>
      <c r="D73" s="12" t="s">
        <v>199</v>
      </c>
      <c r="E73" s="16">
        <v>0</v>
      </c>
      <c r="F73" s="13">
        <v>293794.60000000003</v>
      </c>
      <c r="G73" s="13">
        <v>293794.60000000003</v>
      </c>
      <c r="H73" s="13">
        <v>95788.86</v>
      </c>
      <c r="I73" s="13">
        <v>0</v>
      </c>
      <c r="J73" s="13">
        <v>0</v>
      </c>
      <c r="K73" s="13">
        <v>-131.69</v>
      </c>
      <c r="L73" s="13">
        <v>198137.43000000002</v>
      </c>
      <c r="M73"/>
    </row>
    <row r="74" spans="3:13" x14ac:dyDescent="0.35">
      <c r="C74" s="12" t="s">
        <v>223</v>
      </c>
      <c r="D74" s="12" t="s">
        <v>222</v>
      </c>
      <c r="E74" s="16">
        <v>0</v>
      </c>
      <c r="F74" s="13">
        <v>285957.7</v>
      </c>
      <c r="G74" s="13">
        <v>285957.7</v>
      </c>
      <c r="H74" s="13">
        <v>124339.19</v>
      </c>
      <c r="I74" s="13">
        <v>0</v>
      </c>
      <c r="J74" s="13">
        <v>0</v>
      </c>
      <c r="K74" s="13">
        <v>0</v>
      </c>
      <c r="L74" s="13">
        <v>161618.51</v>
      </c>
      <c r="M74"/>
    </row>
    <row r="75" spans="3:13" x14ac:dyDescent="0.35">
      <c r="C75" s="12" t="s">
        <v>380</v>
      </c>
      <c r="D75" s="12" t="s">
        <v>379</v>
      </c>
      <c r="E75" s="16">
        <v>0</v>
      </c>
      <c r="F75" s="13">
        <v>283897.31</v>
      </c>
      <c r="G75" s="13">
        <v>283897.31</v>
      </c>
      <c r="H75" s="13">
        <v>53463.49</v>
      </c>
      <c r="I75" s="13">
        <v>-313.86</v>
      </c>
      <c r="J75" s="13">
        <v>0</v>
      </c>
      <c r="K75" s="13">
        <v>6571.85</v>
      </c>
      <c r="L75" s="13">
        <v>224175.83000000002</v>
      </c>
      <c r="M75"/>
    </row>
    <row r="76" spans="3:13" x14ac:dyDescent="0.35">
      <c r="C76" s="12" t="s">
        <v>513</v>
      </c>
      <c r="D76" s="12" t="s">
        <v>512</v>
      </c>
      <c r="E76" s="16">
        <v>0</v>
      </c>
      <c r="F76" s="13">
        <v>279721.84999999998</v>
      </c>
      <c r="G76" s="13">
        <v>279721.84999999998</v>
      </c>
      <c r="H76" s="13">
        <v>58264.060000000005</v>
      </c>
      <c r="I76" s="13">
        <v>0</v>
      </c>
      <c r="J76" s="13">
        <v>0</v>
      </c>
      <c r="K76" s="13">
        <v>0</v>
      </c>
      <c r="L76" s="13">
        <v>221457.78999999998</v>
      </c>
      <c r="M76"/>
    </row>
    <row r="77" spans="3:13" x14ac:dyDescent="0.35">
      <c r="C77" s="12" t="s">
        <v>161</v>
      </c>
      <c r="D77" s="12" t="s">
        <v>160</v>
      </c>
      <c r="E77" s="16">
        <v>0</v>
      </c>
      <c r="F77" s="13">
        <v>265271.41000000003</v>
      </c>
      <c r="G77" s="13">
        <v>265271.41000000003</v>
      </c>
      <c r="H77" s="13">
        <v>76671.64</v>
      </c>
      <c r="I77" s="13">
        <v>0</v>
      </c>
      <c r="J77" s="13">
        <v>0</v>
      </c>
      <c r="K77" s="13">
        <v>5921.5</v>
      </c>
      <c r="L77" s="13">
        <v>182678.27000000002</v>
      </c>
      <c r="M77"/>
    </row>
    <row r="78" spans="3:13" x14ac:dyDescent="0.35">
      <c r="C78" s="12" t="s">
        <v>105</v>
      </c>
      <c r="D78" s="12" t="s">
        <v>104</v>
      </c>
      <c r="E78" s="16">
        <v>0</v>
      </c>
      <c r="F78" s="13">
        <v>263564.23000000004</v>
      </c>
      <c r="G78" s="13">
        <v>263564.23000000004</v>
      </c>
      <c r="H78" s="13">
        <v>118713.45</v>
      </c>
      <c r="I78" s="13">
        <v>0</v>
      </c>
      <c r="J78" s="13">
        <v>19367.670000000002</v>
      </c>
      <c r="K78" s="13">
        <v>0</v>
      </c>
      <c r="L78" s="13">
        <v>125483.11</v>
      </c>
      <c r="M78"/>
    </row>
    <row r="79" spans="3:13" x14ac:dyDescent="0.35">
      <c r="C79" s="12" t="s">
        <v>258</v>
      </c>
      <c r="D79" s="12" t="s">
        <v>257</v>
      </c>
      <c r="E79" s="16">
        <v>0</v>
      </c>
      <c r="F79" s="13">
        <v>262159.94</v>
      </c>
      <c r="G79" s="13">
        <v>262159.94</v>
      </c>
      <c r="H79" s="13">
        <v>143281.69999999998</v>
      </c>
      <c r="I79" s="13">
        <v>-103.46</v>
      </c>
      <c r="J79" s="13">
        <v>9867.19</v>
      </c>
      <c r="K79" s="13">
        <v>9485.1</v>
      </c>
      <c r="L79" s="13">
        <v>99629.41</v>
      </c>
      <c r="M79"/>
    </row>
    <row r="80" spans="3:13" x14ac:dyDescent="0.35">
      <c r="C80" s="12" t="s">
        <v>500</v>
      </c>
      <c r="D80" s="12" t="s">
        <v>499</v>
      </c>
      <c r="E80" s="16">
        <v>0</v>
      </c>
      <c r="F80" s="13">
        <v>255995.40000000002</v>
      </c>
      <c r="G80" s="13">
        <v>255995.40000000002</v>
      </c>
      <c r="H80" s="13">
        <v>146439.28</v>
      </c>
      <c r="I80" s="13">
        <v>0</v>
      </c>
      <c r="J80" s="13">
        <v>6544.59</v>
      </c>
      <c r="K80" s="13">
        <v>6329.14</v>
      </c>
      <c r="L80" s="13">
        <v>96682.39</v>
      </c>
      <c r="M80"/>
    </row>
    <row r="81" spans="3:13" x14ac:dyDescent="0.35">
      <c r="C81" s="12" t="s">
        <v>261</v>
      </c>
      <c r="D81" s="12" t="s">
        <v>260</v>
      </c>
      <c r="E81" s="16">
        <v>0</v>
      </c>
      <c r="F81" s="13">
        <v>250244.32</v>
      </c>
      <c r="G81" s="13">
        <v>250244.32</v>
      </c>
      <c r="H81" s="13">
        <v>66569.61</v>
      </c>
      <c r="I81" s="13">
        <v>0</v>
      </c>
      <c r="J81" s="13">
        <v>9664.1</v>
      </c>
      <c r="K81" s="13">
        <v>0</v>
      </c>
      <c r="L81" s="13">
        <v>174010.61000000002</v>
      </c>
      <c r="M81"/>
    </row>
    <row r="82" spans="3:13" x14ac:dyDescent="0.35">
      <c r="C82" s="12" t="s">
        <v>158</v>
      </c>
      <c r="D82" s="12" t="s">
        <v>157</v>
      </c>
      <c r="E82" s="16">
        <v>0</v>
      </c>
      <c r="F82" s="13">
        <v>241003.80000000002</v>
      </c>
      <c r="G82" s="13">
        <v>241003.80000000002</v>
      </c>
      <c r="H82" s="13">
        <v>68048.350000000006</v>
      </c>
      <c r="I82" s="13">
        <v>0</v>
      </c>
      <c r="J82" s="13">
        <v>0</v>
      </c>
      <c r="K82" s="13">
        <v>9684.82</v>
      </c>
      <c r="L82" s="13">
        <v>163270.63</v>
      </c>
      <c r="M82"/>
    </row>
    <row r="83" spans="3:13" x14ac:dyDescent="0.35">
      <c r="C83" s="12" t="s">
        <v>372</v>
      </c>
      <c r="D83" s="12" t="s">
        <v>371</v>
      </c>
      <c r="E83" s="16">
        <v>0</v>
      </c>
      <c r="F83" s="13">
        <v>240905.61</v>
      </c>
      <c r="G83" s="13">
        <v>240905.61</v>
      </c>
      <c r="H83" s="13">
        <v>35502.93</v>
      </c>
      <c r="I83" s="13">
        <v>16482.53</v>
      </c>
      <c r="J83" s="13">
        <v>7073.08</v>
      </c>
      <c r="K83" s="13">
        <v>0</v>
      </c>
      <c r="L83" s="13">
        <v>181847.07</v>
      </c>
      <c r="M83"/>
    </row>
    <row r="84" spans="3:13" x14ac:dyDescent="0.35">
      <c r="C84" s="12" t="s">
        <v>312</v>
      </c>
      <c r="D84" s="12" t="s">
        <v>311</v>
      </c>
      <c r="E84" s="16">
        <v>0</v>
      </c>
      <c r="F84" s="13">
        <v>236826.33</v>
      </c>
      <c r="G84" s="13">
        <v>236826.33</v>
      </c>
      <c r="H84" s="13">
        <v>101497.32</v>
      </c>
      <c r="I84" s="13">
        <v>21305.03</v>
      </c>
      <c r="J84" s="13">
        <v>0</v>
      </c>
      <c r="K84" s="13">
        <v>17553.78</v>
      </c>
      <c r="L84" s="13">
        <v>96470.200000000012</v>
      </c>
      <c r="M84"/>
    </row>
    <row r="85" spans="3:13" x14ac:dyDescent="0.35">
      <c r="C85" s="12" t="s">
        <v>196</v>
      </c>
      <c r="D85" s="12" t="s">
        <v>195</v>
      </c>
      <c r="E85" s="16">
        <v>0</v>
      </c>
      <c r="F85" s="13">
        <v>213914.81</v>
      </c>
      <c r="G85" s="13">
        <v>213914.81</v>
      </c>
      <c r="H85" s="13">
        <v>138732.64000000001</v>
      </c>
      <c r="I85" s="13">
        <v>-99.660000000000011</v>
      </c>
      <c r="J85" s="13">
        <v>0</v>
      </c>
      <c r="K85" s="13">
        <v>0</v>
      </c>
      <c r="L85" s="13">
        <v>75281.83</v>
      </c>
      <c r="M85"/>
    </row>
    <row r="86" spans="3:13" x14ac:dyDescent="0.35">
      <c r="C86" s="12" t="s">
        <v>101</v>
      </c>
      <c r="D86" s="12" t="s">
        <v>100</v>
      </c>
      <c r="E86" s="16">
        <v>0</v>
      </c>
      <c r="F86" s="13">
        <v>213245.05</v>
      </c>
      <c r="G86" s="13">
        <v>213245.05</v>
      </c>
      <c r="H86" s="13">
        <v>76627.39</v>
      </c>
      <c r="I86" s="13">
        <v>12454.07</v>
      </c>
      <c r="J86" s="13">
        <v>21658.9</v>
      </c>
      <c r="K86" s="13">
        <v>0</v>
      </c>
      <c r="L86" s="13">
        <v>102504.69</v>
      </c>
      <c r="M86"/>
    </row>
    <row r="87" spans="3:13" x14ac:dyDescent="0.35">
      <c r="C87" s="12" t="s">
        <v>280</v>
      </c>
      <c r="D87" s="12" t="s">
        <v>279</v>
      </c>
      <c r="E87" s="16">
        <v>0</v>
      </c>
      <c r="F87" s="13">
        <v>206591.27000000002</v>
      </c>
      <c r="G87" s="13">
        <v>206591.27000000002</v>
      </c>
      <c r="H87" s="13">
        <v>81940.23</v>
      </c>
      <c r="I87" s="13">
        <v>0</v>
      </c>
      <c r="J87" s="13">
        <v>0</v>
      </c>
      <c r="K87" s="13">
        <v>0</v>
      </c>
      <c r="L87" s="13">
        <v>124651.04000000001</v>
      </c>
      <c r="M87"/>
    </row>
    <row r="88" spans="3:13" x14ac:dyDescent="0.35">
      <c r="C88" s="12" t="s">
        <v>484</v>
      </c>
      <c r="D88" s="12" t="s">
        <v>483</v>
      </c>
      <c r="E88" s="16">
        <v>0</v>
      </c>
      <c r="F88" s="13">
        <v>197312.52</v>
      </c>
      <c r="G88" s="13">
        <v>197312.52</v>
      </c>
      <c r="H88" s="13">
        <v>58496.21</v>
      </c>
      <c r="I88" s="13">
        <v>-253.87</v>
      </c>
      <c r="J88" s="13">
        <v>11293.65</v>
      </c>
      <c r="K88" s="13">
        <v>0</v>
      </c>
      <c r="L88" s="13">
        <v>127776.52999999998</v>
      </c>
      <c r="M88"/>
    </row>
    <row r="89" spans="3:13" x14ac:dyDescent="0.35">
      <c r="C89" s="12" t="s">
        <v>488</v>
      </c>
      <c r="D89" s="12" t="s">
        <v>487</v>
      </c>
      <c r="E89" s="16">
        <v>0</v>
      </c>
      <c r="F89" s="13">
        <v>180585.03</v>
      </c>
      <c r="G89" s="13">
        <v>180585.03</v>
      </c>
      <c r="H89" s="13">
        <v>50142.42</v>
      </c>
      <c r="I89" s="13">
        <v>0</v>
      </c>
      <c r="J89" s="13">
        <v>0</v>
      </c>
      <c r="K89" s="13">
        <v>10842.33</v>
      </c>
      <c r="L89" s="13">
        <v>119600.28</v>
      </c>
      <c r="M89"/>
    </row>
    <row r="90" spans="3:13" x14ac:dyDescent="0.35">
      <c r="C90" s="12" t="s">
        <v>237</v>
      </c>
      <c r="D90" s="12" t="s">
        <v>236</v>
      </c>
      <c r="E90" s="16">
        <v>0</v>
      </c>
      <c r="F90" s="13">
        <v>175368.65</v>
      </c>
      <c r="G90" s="13">
        <v>175368.65</v>
      </c>
      <c r="H90" s="13">
        <v>68492.58</v>
      </c>
      <c r="I90" s="13">
        <v>0</v>
      </c>
      <c r="J90" s="13">
        <v>0</v>
      </c>
      <c r="K90" s="13">
        <v>0</v>
      </c>
      <c r="L90" s="13">
        <v>106876.06999999999</v>
      </c>
      <c r="M90"/>
    </row>
    <row r="91" spans="3:13" x14ac:dyDescent="0.35">
      <c r="C91" s="12" t="s">
        <v>205</v>
      </c>
      <c r="D91" s="12" t="s">
        <v>204</v>
      </c>
      <c r="E91" s="16">
        <v>0</v>
      </c>
      <c r="F91" s="13">
        <v>170655.8</v>
      </c>
      <c r="G91" s="13">
        <v>170655.8</v>
      </c>
      <c r="H91" s="13">
        <v>115086.26999999999</v>
      </c>
      <c r="I91" s="13">
        <v>0</v>
      </c>
      <c r="J91" s="13">
        <v>0</v>
      </c>
      <c r="K91" s="13">
        <v>0</v>
      </c>
      <c r="L91" s="13">
        <v>55569.53</v>
      </c>
      <c r="M91"/>
    </row>
    <row r="92" spans="3:13" x14ac:dyDescent="0.35">
      <c r="C92" s="12" t="s">
        <v>115</v>
      </c>
      <c r="D92" s="12" t="s">
        <v>114</v>
      </c>
      <c r="E92" s="16">
        <v>0</v>
      </c>
      <c r="F92" s="13">
        <v>169282.13</v>
      </c>
      <c r="G92" s="13">
        <v>169282.13</v>
      </c>
      <c r="H92" s="13">
        <v>45779.64</v>
      </c>
      <c r="I92" s="13">
        <v>0</v>
      </c>
      <c r="J92" s="13">
        <v>0</v>
      </c>
      <c r="K92" s="13">
        <v>0</v>
      </c>
      <c r="L92" s="13">
        <v>123502.48999999999</v>
      </c>
      <c r="M92"/>
    </row>
    <row r="93" spans="3:13" x14ac:dyDescent="0.35">
      <c r="C93" s="12" t="s">
        <v>128</v>
      </c>
      <c r="D93" s="12" t="s">
        <v>127</v>
      </c>
      <c r="E93" s="16">
        <v>0</v>
      </c>
      <c r="F93" s="13">
        <v>166653.42000000001</v>
      </c>
      <c r="G93" s="13">
        <v>166653.42000000001</v>
      </c>
      <c r="H93" s="13">
        <v>84275.42</v>
      </c>
      <c r="I93" s="13">
        <v>0</v>
      </c>
      <c r="J93" s="13">
        <v>0</v>
      </c>
      <c r="K93" s="13">
        <v>0</v>
      </c>
      <c r="L93" s="13">
        <v>82378</v>
      </c>
      <c r="M93"/>
    </row>
    <row r="94" spans="3:13" x14ac:dyDescent="0.35">
      <c r="C94" s="12" t="s">
        <v>177</v>
      </c>
      <c r="D94" s="12" t="s">
        <v>176</v>
      </c>
      <c r="E94" s="16">
        <v>0</v>
      </c>
      <c r="F94" s="13">
        <v>164330.89000000001</v>
      </c>
      <c r="G94" s="13">
        <v>164330.89000000001</v>
      </c>
      <c r="H94" s="13">
        <v>53935.939999999995</v>
      </c>
      <c r="I94" s="13">
        <v>14509.109999999999</v>
      </c>
      <c r="J94" s="13">
        <v>0</v>
      </c>
      <c r="K94" s="13">
        <v>10828.68</v>
      </c>
      <c r="L94" s="13">
        <v>85057.159999999989</v>
      </c>
      <c r="M94"/>
    </row>
    <row r="95" spans="3:13" x14ac:dyDescent="0.35">
      <c r="C95" s="12" t="s">
        <v>216</v>
      </c>
      <c r="D95" s="12" t="s">
        <v>215</v>
      </c>
      <c r="E95" s="16">
        <v>0</v>
      </c>
      <c r="F95" s="13">
        <v>159890.13999999998</v>
      </c>
      <c r="G95" s="13">
        <v>159890.13999999998</v>
      </c>
      <c r="H95" s="13">
        <v>60645.469999999994</v>
      </c>
      <c r="I95" s="13">
        <v>0</v>
      </c>
      <c r="J95" s="13">
        <v>0</v>
      </c>
      <c r="K95" s="13">
        <v>10829.380000000001</v>
      </c>
      <c r="L95" s="13">
        <v>88415.29</v>
      </c>
      <c r="M95"/>
    </row>
    <row r="96" spans="3:13" x14ac:dyDescent="0.35">
      <c r="C96" s="12" t="s">
        <v>247</v>
      </c>
      <c r="D96" s="12" t="s">
        <v>246</v>
      </c>
      <c r="E96" s="16">
        <v>0</v>
      </c>
      <c r="F96" s="13">
        <v>153647.76</v>
      </c>
      <c r="G96" s="13">
        <v>153647.76</v>
      </c>
      <c r="H96" s="13">
        <v>101449.09999999999</v>
      </c>
      <c r="I96" s="13">
        <v>0</v>
      </c>
      <c r="J96" s="13">
        <v>0</v>
      </c>
      <c r="K96" s="13">
        <v>0</v>
      </c>
      <c r="L96" s="13">
        <v>52198.659999999996</v>
      </c>
      <c r="M96"/>
    </row>
    <row r="97" spans="3:13" x14ac:dyDescent="0.35">
      <c r="C97" s="12" t="s">
        <v>240</v>
      </c>
      <c r="D97" s="12" t="s">
        <v>239</v>
      </c>
      <c r="E97" s="16">
        <v>0</v>
      </c>
      <c r="F97" s="13">
        <v>152500.58000000002</v>
      </c>
      <c r="G97" s="13">
        <v>152500.58000000002</v>
      </c>
      <c r="H97" s="13">
        <v>62894.600000000006</v>
      </c>
      <c r="I97" s="13">
        <v>0</v>
      </c>
      <c r="J97" s="13">
        <v>0</v>
      </c>
      <c r="K97" s="13">
        <v>0</v>
      </c>
      <c r="L97" s="13">
        <v>89605.98000000001</v>
      </c>
      <c r="M97"/>
    </row>
    <row r="98" spans="3:13" x14ac:dyDescent="0.35">
      <c r="C98" s="12" t="s">
        <v>192</v>
      </c>
      <c r="D98" s="12" t="s">
        <v>191</v>
      </c>
      <c r="E98" s="16">
        <v>0</v>
      </c>
      <c r="F98" s="13">
        <v>140417.22999999998</v>
      </c>
      <c r="G98" s="13">
        <v>140417.22999999998</v>
      </c>
      <c r="H98" s="13">
        <v>61726.15</v>
      </c>
      <c r="I98" s="13">
        <v>0</v>
      </c>
      <c r="J98" s="13">
        <v>-65.41</v>
      </c>
      <c r="K98" s="13">
        <v>0</v>
      </c>
      <c r="L98" s="13">
        <v>78756.490000000005</v>
      </c>
      <c r="M98"/>
    </row>
    <row r="99" spans="3:13" x14ac:dyDescent="0.35">
      <c r="C99" s="12" t="s">
        <v>368</v>
      </c>
      <c r="D99" s="12" t="s">
        <v>367</v>
      </c>
      <c r="E99" s="16">
        <v>0</v>
      </c>
      <c r="F99" s="13">
        <v>130570.90999999999</v>
      </c>
      <c r="G99" s="13">
        <v>130570.90999999999</v>
      </c>
      <c r="H99" s="13">
        <v>131101.54</v>
      </c>
      <c r="I99" s="13">
        <v>0</v>
      </c>
      <c r="J99" s="13">
        <v>0</v>
      </c>
      <c r="K99" s="13">
        <v>0</v>
      </c>
      <c r="L99" s="13">
        <v>-530.63</v>
      </c>
      <c r="M99"/>
    </row>
    <row r="100" spans="3:13" x14ac:dyDescent="0.35">
      <c r="C100" s="12" t="s">
        <v>132</v>
      </c>
      <c r="D100" s="12" t="s">
        <v>131</v>
      </c>
      <c r="E100" s="16">
        <v>0</v>
      </c>
      <c r="F100" s="13">
        <v>130331.45</v>
      </c>
      <c r="G100" s="13">
        <v>130331.45</v>
      </c>
      <c r="H100" s="13">
        <v>47217.950000000004</v>
      </c>
      <c r="I100" s="13">
        <v>0</v>
      </c>
      <c r="J100" s="13">
        <v>0</v>
      </c>
      <c r="K100" s="13">
        <v>0</v>
      </c>
      <c r="L100" s="13">
        <v>83113.5</v>
      </c>
      <c r="M100"/>
    </row>
    <row r="101" spans="3:13" x14ac:dyDescent="0.35">
      <c r="C101" s="12" t="s">
        <v>212</v>
      </c>
      <c r="D101" s="12" t="s">
        <v>211</v>
      </c>
      <c r="E101" s="16">
        <v>0</v>
      </c>
      <c r="F101" s="13">
        <v>116695.64</v>
      </c>
      <c r="G101" s="13">
        <v>116695.64</v>
      </c>
      <c r="H101" s="13">
        <v>53069.819999999992</v>
      </c>
      <c r="I101" s="13">
        <v>0</v>
      </c>
      <c r="J101" s="13">
        <v>6623.54</v>
      </c>
      <c r="K101" s="13">
        <v>0</v>
      </c>
      <c r="L101" s="13">
        <v>57002.28</v>
      </c>
      <c r="M101"/>
    </row>
    <row r="102" spans="3:13" x14ac:dyDescent="0.35">
      <c r="C102" s="12" t="s">
        <v>456</v>
      </c>
      <c r="D102" s="12" t="s">
        <v>455</v>
      </c>
      <c r="E102" s="16">
        <v>0</v>
      </c>
      <c r="F102" s="13">
        <v>115212.6</v>
      </c>
      <c r="G102" s="13">
        <v>115212.6</v>
      </c>
      <c r="H102" s="13">
        <v>45407.549999999996</v>
      </c>
      <c r="I102" s="13">
        <v>6591.4400000000005</v>
      </c>
      <c r="J102" s="13">
        <v>12840.59</v>
      </c>
      <c r="K102" s="13">
        <v>6477.51</v>
      </c>
      <c r="L102" s="13">
        <v>43895.51</v>
      </c>
      <c r="M102"/>
    </row>
    <row r="103" spans="3:13" x14ac:dyDescent="0.35">
      <c r="C103" s="12" t="s">
        <v>522</v>
      </c>
      <c r="D103" s="12" t="s">
        <v>521</v>
      </c>
      <c r="E103" s="16">
        <v>0</v>
      </c>
      <c r="F103" s="13">
        <v>94943.319999999992</v>
      </c>
      <c r="G103" s="13">
        <v>94943.319999999992</v>
      </c>
      <c r="H103" s="13">
        <v>94355.34</v>
      </c>
      <c r="I103" s="13">
        <v>0</v>
      </c>
      <c r="J103" s="13">
        <v>0</v>
      </c>
      <c r="K103" s="13">
        <v>0</v>
      </c>
      <c r="L103" s="13">
        <v>587.98</v>
      </c>
      <c r="M103"/>
    </row>
    <row r="104" spans="3:13" x14ac:dyDescent="0.35">
      <c r="C104" s="12" t="s">
        <v>452</v>
      </c>
      <c r="D104" s="12" t="s">
        <v>451</v>
      </c>
      <c r="E104" s="16">
        <v>0</v>
      </c>
      <c r="F104" s="13">
        <v>94537.66</v>
      </c>
      <c r="G104" s="13">
        <v>94537.66</v>
      </c>
      <c r="H104" s="13">
        <v>94901</v>
      </c>
      <c r="I104" s="13">
        <v>-29.12</v>
      </c>
      <c r="J104" s="13">
        <v>0</v>
      </c>
      <c r="K104" s="13">
        <v>0</v>
      </c>
      <c r="L104" s="13">
        <v>-334.22</v>
      </c>
      <c r="M104"/>
    </row>
    <row r="105" spans="3:13" x14ac:dyDescent="0.35">
      <c r="C105" s="12" t="s">
        <v>621</v>
      </c>
      <c r="D105" s="12" t="s">
        <v>620</v>
      </c>
      <c r="E105" s="16">
        <v>0</v>
      </c>
      <c r="F105" s="13">
        <v>91783.22</v>
      </c>
      <c r="G105" s="13">
        <v>91783.22</v>
      </c>
      <c r="H105" s="13">
        <v>91195.22</v>
      </c>
      <c r="I105" s="13">
        <v>0</v>
      </c>
      <c r="J105" s="13">
        <v>0</v>
      </c>
      <c r="K105" s="13">
        <v>0</v>
      </c>
      <c r="L105" s="13">
        <v>588</v>
      </c>
      <c r="M105"/>
    </row>
    <row r="106" spans="3:13" x14ac:dyDescent="0.35">
      <c r="C106" s="12" t="s">
        <v>227</v>
      </c>
      <c r="D106" s="12" t="s">
        <v>226</v>
      </c>
      <c r="E106" s="16">
        <v>0</v>
      </c>
      <c r="F106" s="13">
        <v>84955.4</v>
      </c>
      <c r="G106" s="13">
        <v>84955.4</v>
      </c>
      <c r="H106" s="13">
        <v>77731.73</v>
      </c>
      <c r="I106" s="13">
        <v>0</v>
      </c>
      <c r="J106" s="13">
        <v>0</v>
      </c>
      <c r="K106" s="13">
        <v>7365.7400000000007</v>
      </c>
      <c r="L106" s="13">
        <v>-142.07</v>
      </c>
      <c r="M106"/>
    </row>
    <row r="107" spans="3:13" x14ac:dyDescent="0.35">
      <c r="C107" s="12" t="s">
        <v>124</v>
      </c>
      <c r="D107" s="12" t="s">
        <v>123</v>
      </c>
      <c r="E107" s="16">
        <v>0</v>
      </c>
      <c r="F107" s="13">
        <v>81300.930000000008</v>
      </c>
      <c r="G107" s="13">
        <v>81300.930000000008</v>
      </c>
      <c r="H107" s="13">
        <v>27997.54</v>
      </c>
      <c r="I107" s="13">
        <v>0</v>
      </c>
      <c r="J107" s="13">
        <v>0</v>
      </c>
      <c r="K107" s="13">
        <v>0</v>
      </c>
      <c r="L107" s="13">
        <v>53303.39</v>
      </c>
      <c r="M107"/>
    </row>
    <row r="108" spans="3:13" x14ac:dyDescent="0.35">
      <c r="C108" s="12" t="s">
        <v>609</v>
      </c>
      <c r="D108" s="12" t="s">
        <v>608</v>
      </c>
      <c r="E108" s="16">
        <v>0</v>
      </c>
      <c r="F108" s="13">
        <v>74712.3</v>
      </c>
      <c r="G108" s="13">
        <v>74712.3</v>
      </c>
      <c r="H108" s="13">
        <v>72831.05</v>
      </c>
      <c r="I108" s="13">
        <v>705.42</v>
      </c>
      <c r="J108" s="13">
        <v>0</v>
      </c>
      <c r="K108" s="13">
        <v>0</v>
      </c>
      <c r="L108" s="13">
        <v>1175.83</v>
      </c>
      <c r="M108"/>
    </row>
    <row r="109" spans="3:13" x14ac:dyDescent="0.35">
      <c r="C109" s="12" t="s">
        <v>316</v>
      </c>
      <c r="D109" s="12" t="s">
        <v>315</v>
      </c>
      <c r="E109" s="16">
        <v>0</v>
      </c>
      <c r="F109" s="13">
        <v>70096.510000000009</v>
      </c>
      <c r="G109" s="13">
        <v>70096.510000000009</v>
      </c>
      <c r="H109" s="13">
        <v>70249.090000000011</v>
      </c>
      <c r="I109" s="13">
        <v>0</v>
      </c>
      <c r="J109" s="13">
        <v>0</v>
      </c>
      <c r="K109" s="13">
        <v>0</v>
      </c>
      <c r="L109" s="13">
        <v>-152.57999999999998</v>
      </c>
      <c r="M109"/>
    </row>
    <row r="110" spans="3:13" x14ac:dyDescent="0.35">
      <c r="C110" s="12" t="s">
        <v>420</v>
      </c>
      <c r="D110" s="12" t="s">
        <v>419</v>
      </c>
      <c r="E110" s="16">
        <v>0</v>
      </c>
      <c r="F110" s="13">
        <v>69832.09</v>
      </c>
      <c r="G110" s="13">
        <v>69832.09</v>
      </c>
      <c r="H110" s="13">
        <v>66788.849999999991</v>
      </c>
      <c r="I110" s="13">
        <v>0</v>
      </c>
      <c r="J110" s="13">
        <v>0</v>
      </c>
      <c r="K110" s="13">
        <v>0</v>
      </c>
      <c r="L110" s="13">
        <v>3043.24</v>
      </c>
      <c r="M110"/>
    </row>
    <row r="111" spans="3:13" x14ac:dyDescent="0.35">
      <c r="C111" s="12" t="s">
        <v>296</v>
      </c>
      <c r="D111" s="12" t="s">
        <v>295</v>
      </c>
      <c r="E111" s="16">
        <v>0</v>
      </c>
      <c r="F111" s="13">
        <v>68704.86</v>
      </c>
      <c r="G111" s="13">
        <v>68704.86</v>
      </c>
      <c r="H111" s="13">
        <v>69159.680000000008</v>
      </c>
      <c r="I111" s="13">
        <v>0</v>
      </c>
      <c r="J111" s="13">
        <v>-75.059999999999988</v>
      </c>
      <c r="K111" s="13">
        <v>0</v>
      </c>
      <c r="L111" s="13">
        <v>-379.76000000000005</v>
      </c>
      <c r="M111"/>
    </row>
    <row r="112" spans="3:13" x14ac:dyDescent="0.35">
      <c r="C112" s="12" t="s">
        <v>602</v>
      </c>
      <c r="D112" s="12" t="s">
        <v>601</v>
      </c>
      <c r="E112" s="16">
        <v>0</v>
      </c>
      <c r="F112" s="13">
        <v>68272.760000000009</v>
      </c>
      <c r="G112" s="13">
        <v>68272.760000000009</v>
      </c>
      <c r="H112" s="13">
        <v>68272.760000000009</v>
      </c>
      <c r="I112" s="13">
        <v>0</v>
      </c>
      <c r="J112" s="13">
        <v>0</v>
      </c>
      <c r="K112" s="13">
        <v>0</v>
      </c>
      <c r="L112" s="13">
        <v>0</v>
      </c>
      <c r="M112"/>
    </row>
    <row r="113" spans="3:13" x14ac:dyDescent="0.35">
      <c r="C113" s="12" t="s">
        <v>582</v>
      </c>
      <c r="D113" s="12" t="s">
        <v>581</v>
      </c>
      <c r="E113" s="16">
        <v>0</v>
      </c>
      <c r="F113" s="13">
        <v>68160.06</v>
      </c>
      <c r="G113" s="13">
        <v>68160.06</v>
      </c>
      <c r="H113" s="13">
        <v>68160.06</v>
      </c>
      <c r="I113" s="13">
        <v>0</v>
      </c>
      <c r="J113" s="13">
        <v>0</v>
      </c>
      <c r="K113" s="13">
        <v>0</v>
      </c>
      <c r="L113" s="13">
        <v>0</v>
      </c>
      <c r="M113"/>
    </row>
    <row r="114" spans="3:13" x14ac:dyDescent="0.35">
      <c r="C114" s="12" t="s">
        <v>590</v>
      </c>
      <c r="D114" s="12" t="s">
        <v>589</v>
      </c>
      <c r="E114" s="16">
        <v>0</v>
      </c>
      <c r="F114" s="13">
        <v>66569.86</v>
      </c>
      <c r="G114" s="13">
        <v>66569.86</v>
      </c>
      <c r="H114" s="13">
        <v>65158.710000000006</v>
      </c>
      <c r="I114" s="13">
        <v>705.6</v>
      </c>
      <c r="J114" s="13">
        <v>705.55</v>
      </c>
      <c r="K114" s="13">
        <v>0</v>
      </c>
      <c r="L114" s="13">
        <v>0</v>
      </c>
      <c r="M114"/>
    </row>
    <row r="115" spans="3:13" x14ac:dyDescent="0.35">
      <c r="C115" s="12" t="s">
        <v>542</v>
      </c>
      <c r="D115" s="12" t="s">
        <v>541</v>
      </c>
      <c r="E115" s="16">
        <v>0</v>
      </c>
      <c r="F115" s="13">
        <v>64815.060000000005</v>
      </c>
      <c r="G115" s="13">
        <v>64815.060000000005</v>
      </c>
      <c r="H115" s="13">
        <v>64227.08</v>
      </c>
      <c r="I115" s="13">
        <v>0</v>
      </c>
      <c r="J115" s="13">
        <v>0</v>
      </c>
      <c r="K115" s="13">
        <v>587.98</v>
      </c>
      <c r="L115" s="13">
        <v>0</v>
      </c>
      <c r="M115"/>
    </row>
    <row r="116" spans="3:13" x14ac:dyDescent="0.35">
      <c r="C116" s="12" t="s">
        <v>534</v>
      </c>
      <c r="D116" s="12" t="s">
        <v>533</v>
      </c>
      <c r="E116" s="16">
        <v>0</v>
      </c>
      <c r="F116" s="13">
        <v>63879.58</v>
      </c>
      <c r="G116" s="13">
        <v>63879.58</v>
      </c>
      <c r="H116" s="13">
        <v>62586.15</v>
      </c>
      <c r="I116" s="13">
        <v>0</v>
      </c>
      <c r="J116" s="13">
        <v>705.57</v>
      </c>
      <c r="K116" s="13">
        <v>0</v>
      </c>
      <c r="L116" s="13">
        <v>587.86</v>
      </c>
      <c r="M116"/>
    </row>
    <row r="117" spans="3:13" x14ac:dyDescent="0.35">
      <c r="C117" s="12" t="s">
        <v>388</v>
      </c>
      <c r="D117" s="12" t="s">
        <v>387</v>
      </c>
      <c r="E117" s="16">
        <v>0</v>
      </c>
      <c r="F117" s="13">
        <v>62979.96</v>
      </c>
      <c r="G117" s="13">
        <v>62979.96</v>
      </c>
      <c r="H117" s="13">
        <v>63086.02</v>
      </c>
      <c r="I117" s="13">
        <v>0</v>
      </c>
      <c r="J117" s="13">
        <v>0</v>
      </c>
      <c r="K117" s="13">
        <v>0</v>
      </c>
      <c r="L117" s="13">
        <v>-106.06</v>
      </c>
      <c r="M117"/>
    </row>
    <row r="118" spans="3:13" x14ac:dyDescent="0.35">
      <c r="C118" s="12" t="s">
        <v>558</v>
      </c>
      <c r="D118" s="12" t="s">
        <v>557</v>
      </c>
      <c r="E118" s="16">
        <v>0</v>
      </c>
      <c r="F118" s="13">
        <v>62979.3</v>
      </c>
      <c r="G118" s="13">
        <v>62979.3</v>
      </c>
      <c r="H118" s="13">
        <v>61568.37</v>
      </c>
      <c r="I118" s="13">
        <v>1410.9299999999998</v>
      </c>
      <c r="J118" s="13">
        <v>0</v>
      </c>
      <c r="K118" s="13">
        <v>0</v>
      </c>
      <c r="L118" s="13">
        <v>0</v>
      </c>
    </row>
    <row r="119" spans="3:13" x14ac:dyDescent="0.35">
      <c r="C119" s="12" t="s">
        <v>546</v>
      </c>
      <c r="D119" s="12" t="s">
        <v>545</v>
      </c>
      <c r="E119" s="16">
        <v>0</v>
      </c>
      <c r="F119" s="13">
        <v>62899.280000000006</v>
      </c>
      <c r="G119" s="13">
        <v>62899.280000000006</v>
      </c>
      <c r="H119" s="13">
        <v>62311.329999999994</v>
      </c>
      <c r="I119" s="13">
        <v>0</v>
      </c>
      <c r="J119" s="13">
        <v>0</v>
      </c>
      <c r="K119" s="13">
        <v>0</v>
      </c>
      <c r="L119" s="13">
        <v>587.95000000000005</v>
      </c>
    </row>
    <row r="120" spans="3:13" x14ac:dyDescent="0.35">
      <c r="C120" s="12" t="s">
        <v>617</v>
      </c>
      <c r="D120" s="12" t="s">
        <v>616</v>
      </c>
      <c r="E120" s="16">
        <v>0</v>
      </c>
      <c r="F120" s="13">
        <v>62602.700000000004</v>
      </c>
      <c r="G120" s="13">
        <v>62602.700000000004</v>
      </c>
      <c r="H120" s="13">
        <v>61897.41</v>
      </c>
      <c r="I120" s="13">
        <v>0</v>
      </c>
      <c r="J120" s="13">
        <v>0</v>
      </c>
      <c r="K120" s="13">
        <v>705.29</v>
      </c>
      <c r="L120" s="13">
        <v>0</v>
      </c>
    </row>
    <row r="121" spans="3:13" x14ac:dyDescent="0.35">
      <c r="C121" s="12" t="s">
        <v>605</v>
      </c>
      <c r="D121" s="12" t="s">
        <v>604</v>
      </c>
      <c r="E121" s="16">
        <v>0</v>
      </c>
      <c r="F121" s="13">
        <v>62277.99</v>
      </c>
      <c r="G121" s="13">
        <v>62277.99</v>
      </c>
      <c r="H121" s="13">
        <v>61572.670000000006</v>
      </c>
      <c r="I121" s="13">
        <v>0</v>
      </c>
      <c r="J121" s="13">
        <v>705.31999999999994</v>
      </c>
      <c r="K121" s="13">
        <v>0</v>
      </c>
      <c r="L121" s="13">
        <v>0</v>
      </c>
    </row>
    <row r="122" spans="3:13" x14ac:dyDescent="0.35">
      <c r="C122" s="12" t="s">
        <v>586</v>
      </c>
      <c r="D122" s="12" t="s">
        <v>585</v>
      </c>
      <c r="E122" s="16">
        <v>0</v>
      </c>
      <c r="F122" s="13">
        <v>59119.6</v>
      </c>
      <c r="G122" s="13">
        <v>59119.6</v>
      </c>
      <c r="H122" s="13">
        <v>57708.480000000003</v>
      </c>
      <c r="I122" s="13">
        <v>0</v>
      </c>
      <c r="J122" s="13">
        <v>1411.1200000000001</v>
      </c>
      <c r="K122" s="13">
        <v>0</v>
      </c>
      <c r="L122" s="13">
        <v>0</v>
      </c>
    </row>
    <row r="123" spans="3:13" x14ac:dyDescent="0.35">
      <c r="C123" s="12" t="s">
        <v>598</v>
      </c>
      <c r="D123" s="12" t="s">
        <v>597</v>
      </c>
      <c r="E123" s="16">
        <v>0</v>
      </c>
      <c r="F123" s="13">
        <v>59072.130000000005</v>
      </c>
      <c r="G123" s="13">
        <v>59072.130000000005</v>
      </c>
      <c r="H123" s="13">
        <v>58484.14</v>
      </c>
      <c r="I123" s="13">
        <v>0</v>
      </c>
      <c r="J123" s="13">
        <v>0</v>
      </c>
      <c r="K123" s="13">
        <v>0</v>
      </c>
      <c r="L123" s="13">
        <v>587.99</v>
      </c>
    </row>
    <row r="124" spans="3:13" x14ac:dyDescent="0.35">
      <c r="C124" s="12" t="s">
        <v>566</v>
      </c>
      <c r="D124" s="12" t="s">
        <v>565</v>
      </c>
      <c r="E124" s="16">
        <v>0</v>
      </c>
      <c r="F124" s="13">
        <v>57350.25</v>
      </c>
      <c r="G124" s="13">
        <v>57350.25</v>
      </c>
      <c r="H124" s="13">
        <v>57350.25</v>
      </c>
      <c r="I124" s="13">
        <v>0</v>
      </c>
      <c r="J124" s="13">
        <v>0</v>
      </c>
      <c r="K124" s="13">
        <v>0</v>
      </c>
      <c r="L124" s="13">
        <v>0</v>
      </c>
    </row>
    <row r="125" spans="3:13" x14ac:dyDescent="0.35">
      <c r="C125" s="12" t="s">
        <v>428</v>
      </c>
      <c r="D125" s="12" t="s">
        <v>427</v>
      </c>
      <c r="E125" s="16">
        <v>0</v>
      </c>
      <c r="F125" s="13">
        <v>56868.49</v>
      </c>
      <c r="G125" s="13">
        <v>56868.49</v>
      </c>
      <c r="H125" s="13">
        <v>46960.800000000003</v>
      </c>
      <c r="I125" s="13">
        <v>0</v>
      </c>
      <c r="J125" s="13">
        <v>3368.59</v>
      </c>
      <c r="K125" s="13">
        <v>6648.4599999999991</v>
      </c>
      <c r="L125" s="13">
        <v>-109.36</v>
      </c>
    </row>
    <row r="126" spans="3:13" x14ac:dyDescent="0.35">
      <c r="C126" s="12" t="s">
        <v>554</v>
      </c>
      <c r="D126" s="12" t="s">
        <v>553</v>
      </c>
      <c r="E126" s="16">
        <v>0</v>
      </c>
      <c r="F126" s="13">
        <v>55940.76</v>
      </c>
      <c r="G126" s="13">
        <v>55940.76</v>
      </c>
      <c r="H126" s="13">
        <v>55940.76</v>
      </c>
      <c r="I126" s="13">
        <v>0</v>
      </c>
      <c r="J126" s="13">
        <v>0</v>
      </c>
      <c r="K126" s="13">
        <v>0</v>
      </c>
      <c r="L126" s="13">
        <v>0</v>
      </c>
    </row>
    <row r="127" spans="3:13" x14ac:dyDescent="0.35">
      <c r="C127" s="12" t="s">
        <v>594</v>
      </c>
      <c r="D127" s="12" t="s">
        <v>593</v>
      </c>
      <c r="E127" s="16">
        <v>0</v>
      </c>
      <c r="F127" s="13">
        <v>55362.68</v>
      </c>
      <c r="G127" s="13">
        <v>55362.68</v>
      </c>
      <c r="H127" s="13">
        <v>54774.75</v>
      </c>
      <c r="I127" s="13">
        <v>0</v>
      </c>
      <c r="J127" s="13">
        <v>0</v>
      </c>
      <c r="K127" s="13">
        <v>0</v>
      </c>
      <c r="L127" s="13">
        <v>587.92999999999995</v>
      </c>
    </row>
    <row r="128" spans="3:13" x14ac:dyDescent="0.35">
      <c r="C128" s="12" t="s">
        <v>254</v>
      </c>
      <c r="D128" s="12" t="s">
        <v>253</v>
      </c>
      <c r="E128" s="16">
        <v>0</v>
      </c>
      <c r="F128" s="13">
        <v>54278.32</v>
      </c>
      <c r="G128" s="13">
        <v>54278.32</v>
      </c>
      <c r="H128" s="13">
        <v>54425.27</v>
      </c>
      <c r="I128" s="13">
        <v>0</v>
      </c>
      <c r="J128" s="13">
        <v>0</v>
      </c>
      <c r="K128" s="13">
        <v>0</v>
      </c>
      <c r="L128" s="13">
        <v>-146.94999999999999</v>
      </c>
    </row>
    <row r="129" spans="3:12" x14ac:dyDescent="0.35">
      <c r="C129" s="12" t="s">
        <v>526</v>
      </c>
      <c r="D129" s="12" t="s">
        <v>525</v>
      </c>
      <c r="E129" s="16">
        <v>0</v>
      </c>
      <c r="F129" s="13">
        <v>53657.430000000008</v>
      </c>
      <c r="G129" s="13">
        <v>53657.430000000008</v>
      </c>
      <c r="H129" s="13">
        <v>53657.430000000008</v>
      </c>
      <c r="I129" s="13">
        <v>0</v>
      </c>
      <c r="J129" s="13">
        <v>0</v>
      </c>
      <c r="K129" s="13">
        <v>0</v>
      </c>
      <c r="L129" s="13">
        <v>0</v>
      </c>
    </row>
    <row r="130" spans="3:12" x14ac:dyDescent="0.35">
      <c r="C130" s="12" t="s">
        <v>424</v>
      </c>
      <c r="D130" s="12" t="s">
        <v>423</v>
      </c>
      <c r="E130" s="16">
        <v>0</v>
      </c>
      <c r="F130" s="13">
        <v>53564.42</v>
      </c>
      <c r="G130" s="13">
        <v>53564.42</v>
      </c>
      <c r="H130" s="13">
        <v>44081.990000000005</v>
      </c>
      <c r="I130" s="13">
        <v>0</v>
      </c>
      <c r="J130" s="13">
        <v>3368.4799999999996</v>
      </c>
      <c r="K130" s="13">
        <v>3273.2999999999997</v>
      </c>
      <c r="L130" s="13">
        <v>2840.65</v>
      </c>
    </row>
    <row r="131" spans="3:12" x14ac:dyDescent="0.35">
      <c r="C131" s="12" t="s">
        <v>578</v>
      </c>
      <c r="D131" s="12" t="s">
        <v>577</v>
      </c>
      <c r="E131" s="16">
        <v>0</v>
      </c>
      <c r="F131" s="13">
        <v>53485.899999999994</v>
      </c>
      <c r="G131" s="13">
        <v>53485.899999999994</v>
      </c>
      <c r="H131" s="13">
        <v>52898.12</v>
      </c>
      <c r="I131" s="13">
        <v>0</v>
      </c>
      <c r="J131" s="13">
        <v>0</v>
      </c>
      <c r="K131" s="13">
        <v>0</v>
      </c>
      <c r="L131" s="13">
        <v>587.78</v>
      </c>
    </row>
    <row r="132" spans="3:12" x14ac:dyDescent="0.35">
      <c r="C132" s="12" t="s">
        <v>538</v>
      </c>
      <c r="D132" s="12" t="s">
        <v>537</v>
      </c>
      <c r="E132" s="16">
        <v>0</v>
      </c>
      <c r="F132" s="13">
        <v>53212</v>
      </c>
      <c r="G132" s="13">
        <v>53212</v>
      </c>
      <c r="H132" s="13">
        <v>51212.85</v>
      </c>
      <c r="I132" s="13">
        <v>0</v>
      </c>
      <c r="J132" s="13">
        <v>1411.15</v>
      </c>
      <c r="K132" s="13">
        <v>0</v>
      </c>
      <c r="L132" s="13">
        <v>588</v>
      </c>
    </row>
    <row r="133" spans="3:12" x14ac:dyDescent="0.35">
      <c r="C133" s="12" t="s">
        <v>562</v>
      </c>
      <c r="D133" s="12" t="s">
        <v>561</v>
      </c>
      <c r="E133" s="16">
        <v>0</v>
      </c>
      <c r="F133" s="13">
        <v>53199.42</v>
      </c>
      <c r="G133" s="13">
        <v>53199.42</v>
      </c>
      <c r="H133" s="13">
        <v>52611.56</v>
      </c>
      <c r="I133" s="13">
        <v>0</v>
      </c>
      <c r="J133" s="13">
        <v>0</v>
      </c>
      <c r="K133" s="13">
        <v>0</v>
      </c>
      <c r="L133" s="13">
        <v>587.86</v>
      </c>
    </row>
    <row r="134" spans="3:12" x14ac:dyDescent="0.35">
      <c r="C134" s="12" t="s">
        <v>613</v>
      </c>
      <c r="D134" s="12" t="s">
        <v>612</v>
      </c>
      <c r="E134" s="16">
        <v>0</v>
      </c>
      <c r="F134" s="13">
        <v>49311.069999999992</v>
      </c>
      <c r="G134" s="13">
        <v>49311.069999999992</v>
      </c>
      <c r="H134" s="13">
        <v>49311.069999999992</v>
      </c>
      <c r="I134" s="13">
        <v>0</v>
      </c>
      <c r="J134" s="13">
        <v>0</v>
      </c>
      <c r="K134" s="13">
        <v>0</v>
      </c>
      <c r="L134" s="13">
        <v>0</v>
      </c>
    </row>
    <row r="135" spans="3:12" x14ac:dyDescent="0.35">
      <c r="C135" s="12" t="s">
        <v>517</v>
      </c>
      <c r="D135" s="12" t="s">
        <v>516</v>
      </c>
      <c r="E135" s="16">
        <v>0</v>
      </c>
      <c r="F135" s="13">
        <v>49262.37</v>
      </c>
      <c r="G135" s="13">
        <v>49262.37</v>
      </c>
      <c r="H135" s="13">
        <v>46675.64</v>
      </c>
      <c r="I135" s="13">
        <v>0</v>
      </c>
      <c r="J135" s="13">
        <v>1410.91</v>
      </c>
      <c r="K135" s="13">
        <v>0</v>
      </c>
      <c r="L135" s="13">
        <v>1175.82</v>
      </c>
    </row>
    <row r="136" spans="3:12" x14ac:dyDescent="0.35">
      <c r="C136" s="12" t="s">
        <v>550</v>
      </c>
      <c r="D136" s="12" t="s">
        <v>549</v>
      </c>
      <c r="E136" s="16">
        <v>0</v>
      </c>
      <c r="F136" s="13">
        <v>48455.060000000005</v>
      </c>
      <c r="G136" s="13">
        <v>48455.060000000005</v>
      </c>
      <c r="H136" s="13">
        <v>47749.5</v>
      </c>
      <c r="I136" s="13">
        <v>705.56000000000006</v>
      </c>
      <c r="J136" s="13">
        <v>0</v>
      </c>
      <c r="K136" s="13">
        <v>0</v>
      </c>
      <c r="L136" s="13">
        <v>0</v>
      </c>
    </row>
    <row r="137" spans="3:12" x14ac:dyDescent="0.35">
      <c r="C137" s="12" t="s">
        <v>570</v>
      </c>
      <c r="D137" s="12" t="s">
        <v>569</v>
      </c>
      <c r="E137" s="16">
        <v>0</v>
      </c>
      <c r="F137" s="13">
        <v>48371.770000000004</v>
      </c>
      <c r="G137" s="13">
        <v>48371.770000000004</v>
      </c>
      <c r="H137" s="13">
        <v>48371.770000000004</v>
      </c>
      <c r="I137" s="13">
        <v>0</v>
      </c>
      <c r="J137" s="13">
        <v>0</v>
      </c>
      <c r="K137" s="13">
        <v>0</v>
      </c>
      <c r="L137" s="13">
        <v>0</v>
      </c>
    </row>
    <row r="138" spans="3:12" x14ac:dyDescent="0.35">
      <c r="C138" s="12" t="s">
        <v>574</v>
      </c>
      <c r="D138" s="12" t="s">
        <v>573</v>
      </c>
      <c r="E138" s="16">
        <v>0</v>
      </c>
      <c r="F138" s="13">
        <v>44155</v>
      </c>
      <c r="G138" s="13">
        <v>44155</v>
      </c>
      <c r="H138" s="13">
        <v>44155</v>
      </c>
      <c r="I138" s="13">
        <v>0</v>
      </c>
      <c r="J138" s="13">
        <v>0</v>
      </c>
      <c r="K138" s="13">
        <v>0</v>
      </c>
      <c r="L138" s="13">
        <v>0</v>
      </c>
    </row>
    <row r="139" spans="3:12" x14ac:dyDescent="0.35">
      <c r="C139" s="12" t="s">
        <v>400</v>
      </c>
      <c r="D139" s="12" t="s">
        <v>399</v>
      </c>
      <c r="E139" s="16">
        <v>0</v>
      </c>
      <c r="F139" s="13">
        <v>42814.559999999998</v>
      </c>
      <c r="G139" s="13">
        <v>42814.559999999998</v>
      </c>
      <c r="H139" s="13">
        <v>39508.22</v>
      </c>
      <c r="I139" s="13">
        <v>0</v>
      </c>
      <c r="J139" s="13">
        <v>0</v>
      </c>
      <c r="K139" s="13">
        <v>-34.57</v>
      </c>
      <c r="L139" s="13">
        <v>3340.91</v>
      </c>
    </row>
    <row r="140" spans="3:12" x14ac:dyDescent="0.35">
      <c r="C140" s="12" t="s">
        <v>440</v>
      </c>
      <c r="D140" s="12" t="s">
        <v>439</v>
      </c>
      <c r="E140" s="16">
        <v>0</v>
      </c>
      <c r="F140" s="13">
        <v>42116.950000000004</v>
      </c>
      <c r="G140" s="13">
        <v>42116.950000000004</v>
      </c>
      <c r="H140" s="13">
        <v>42272.4</v>
      </c>
      <c r="I140" s="13">
        <v>0</v>
      </c>
      <c r="J140" s="13">
        <v>0</v>
      </c>
      <c r="K140" s="13">
        <v>0</v>
      </c>
      <c r="L140" s="13">
        <v>-155.44999999999999</v>
      </c>
    </row>
    <row r="141" spans="3:12" x14ac:dyDescent="0.35">
      <c r="C141" s="12" t="s">
        <v>530</v>
      </c>
      <c r="D141" s="12" t="s">
        <v>529</v>
      </c>
      <c r="E141" s="16">
        <v>0</v>
      </c>
      <c r="F141" s="13">
        <v>41705.519999999997</v>
      </c>
      <c r="G141" s="13">
        <v>41705.519999999997</v>
      </c>
      <c r="H141" s="13">
        <v>41117.730000000003</v>
      </c>
      <c r="I141" s="13">
        <v>0</v>
      </c>
      <c r="J141" s="13">
        <v>0</v>
      </c>
      <c r="K141" s="13">
        <v>0</v>
      </c>
      <c r="L141" s="13">
        <v>587.79</v>
      </c>
    </row>
    <row r="142" spans="3:12" x14ac:dyDescent="0.35">
      <c r="C142" s="12" t="s">
        <v>376</v>
      </c>
      <c r="D142" s="12" t="s">
        <v>375</v>
      </c>
      <c r="E142" s="16">
        <v>0</v>
      </c>
      <c r="F142" s="13">
        <v>32293.989999999998</v>
      </c>
      <c r="G142" s="13">
        <v>32293.989999999998</v>
      </c>
      <c r="H142" s="13">
        <v>32441.249999999996</v>
      </c>
      <c r="I142" s="13">
        <v>0</v>
      </c>
      <c r="J142" s="13">
        <v>0</v>
      </c>
      <c r="K142" s="13">
        <v>0</v>
      </c>
      <c r="L142" s="13">
        <v>-147.26000000000002</v>
      </c>
    </row>
    <row r="143" spans="3:12" x14ac:dyDescent="0.35">
      <c r="C143" s="12" t="s">
        <v>416</v>
      </c>
      <c r="D143" s="12" t="s">
        <v>415</v>
      </c>
      <c r="E143" s="16">
        <v>0</v>
      </c>
      <c r="F143" s="13">
        <v>30918.7</v>
      </c>
      <c r="G143" s="13">
        <v>30918.7</v>
      </c>
      <c r="H143" s="13">
        <v>31074.22</v>
      </c>
      <c r="I143" s="13">
        <v>0</v>
      </c>
      <c r="J143" s="13">
        <v>0</v>
      </c>
      <c r="K143" s="13">
        <v>0</v>
      </c>
      <c r="L143" s="13">
        <v>-155.52000000000001</v>
      </c>
    </row>
    <row r="144" spans="3:12" x14ac:dyDescent="0.35">
      <c r="C144" s="12" t="s">
        <v>19</v>
      </c>
      <c r="D144" s="12"/>
      <c r="E144" s="12"/>
      <c r="F144" s="13">
        <v>51951471.400000021</v>
      </c>
      <c r="G144" s="13">
        <v>51951471.400000021</v>
      </c>
      <c r="H144" s="13">
        <v>17435817.810000014</v>
      </c>
      <c r="I144" s="13">
        <v>1579206.6199999999</v>
      </c>
      <c r="J144" s="13">
        <v>1011821.5999999999</v>
      </c>
      <c r="K144" s="13">
        <v>791908.55</v>
      </c>
      <c r="L144" s="13">
        <v>31132716.820000004</v>
      </c>
    </row>
    <row r="145" spans="4:6" x14ac:dyDescent="0.35">
      <c r="D145" s="12"/>
      <c r="E145" s="12"/>
      <c r="F145" s="12"/>
    </row>
    <row r="146" spans="4:6" x14ac:dyDescent="0.35">
      <c r="D146" s="12"/>
      <c r="E146" s="12"/>
      <c r="F146" s="12"/>
    </row>
    <row r="147" spans="4:6" x14ac:dyDescent="0.35">
      <c r="D147" s="12"/>
      <c r="E147" s="12"/>
      <c r="F147" s="12"/>
    </row>
    <row r="148" spans="4:6" x14ac:dyDescent="0.35">
      <c r="D148" s="12"/>
      <c r="E148" s="12"/>
      <c r="F148" s="12"/>
    </row>
    <row r="149" spans="4:6" x14ac:dyDescent="0.35">
      <c r="D149" s="12"/>
      <c r="E149" s="12"/>
      <c r="F149" s="12"/>
    </row>
    <row r="150" spans="4:6" x14ac:dyDescent="0.35">
      <c r="D150" s="12"/>
      <c r="E150" s="12"/>
      <c r="F150" s="12"/>
    </row>
    <row r="151" spans="4:6" x14ac:dyDescent="0.35">
      <c r="D151" s="12"/>
      <c r="E151" s="12"/>
      <c r="F151" s="12"/>
    </row>
    <row r="152" spans="4:6" x14ac:dyDescent="0.35">
      <c r="D152" s="12"/>
      <c r="E152" s="12"/>
      <c r="F152" s="12"/>
    </row>
    <row r="153" spans="4:6" x14ac:dyDescent="0.35">
      <c r="D153" s="12"/>
      <c r="E153" s="12"/>
      <c r="F153" s="12"/>
    </row>
    <row r="154" spans="4:6" x14ac:dyDescent="0.35">
      <c r="D154" s="12"/>
      <c r="E154" s="12"/>
      <c r="F154" s="12"/>
    </row>
    <row r="155" spans="4:6" x14ac:dyDescent="0.35">
      <c r="D155" s="12"/>
      <c r="E155" s="12"/>
      <c r="F155" s="12"/>
    </row>
    <row r="156" spans="4:6" x14ac:dyDescent="0.35">
      <c r="D156" s="12"/>
      <c r="E156" s="12"/>
      <c r="F156" s="12"/>
    </row>
    <row r="157" spans="4:6" x14ac:dyDescent="0.35">
      <c r="D157" s="12"/>
      <c r="E157" s="12"/>
      <c r="F157" s="12"/>
    </row>
    <row r="158" spans="4:6" x14ac:dyDescent="0.35">
      <c r="D158" s="12"/>
      <c r="E158" s="12"/>
      <c r="F158" s="12"/>
    </row>
    <row r="159" spans="4:6" x14ac:dyDescent="0.35">
      <c r="D159" s="12"/>
      <c r="E159" s="12"/>
      <c r="F159" s="12"/>
    </row>
    <row r="160" spans="4:6" x14ac:dyDescent="0.35">
      <c r="D160" s="12"/>
      <c r="E160" s="12"/>
      <c r="F160" s="12"/>
    </row>
    <row r="161" spans="4:15" x14ac:dyDescent="0.35">
      <c r="D161" s="12"/>
      <c r="E161" s="12"/>
      <c r="F161" s="12"/>
    </row>
    <row r="162" spans="4:15" x14ac:dyDescent="0.35">
      <c r="D162" s="12"/>
      <c r="E162" s="12"/>
      <c r="F162" s="12"/>
    </row>
    <row r="163" spans="4:15" x14ac:dyDescent="0.35">
      <c r="D163" s="12"/>
      <c r="E163" s="12"/>
      <c r="F163" s="12"/>
    </row>
    <row r="164" spans="4:15" x14ac:dyDescent="0.35">
      <c r="D164" s="12"/>
      <c r="E164" s="12"/>
      <c r="F164" s="12"/>
    </row>
    <row r="165" spans="4:15" x14ac:dyDescent="0.35">
      <c r="D165" s="12"/>
      <c r="E165" s="12"/>
      <c r="F165" s="12"/>
    </row>
    <row r="166" spans="4:15" x14ac:dyDescent="0.35">
      <c r="D166" s="12"/>
      <c r="E166" s="12"/>
      <c r="F166" s="12"/>
    </row>
    <row r="167" spans="4:15" x14ac:dyDescent="0.35">
      <c r="D167" s="12"/>
      <c r="E167" s="12"/>
      <c r="F167" s="12"/>
    </row>
    <row r="168" spans="4:15" x14ac:dyDescent="0.35">
      <c r="D168" s="12"/>
      <c r="E168" s="12"/>
      <c r="F168" s="12"/>
    </row>
    <row r="169" spans="4:15" x14ac:dyDescent="0.35">
      <c r="D169" s="12"/>
      <c r="E169" s="12"/>
      <c r="F169" s="12"/>
    </row>
    <row r="170" spans="4:15" x14ac:dyDescent="0.35">
      <c r="D170" s="12"/>
      <c r="E170" s="12"/>
      <c r="F170" s="12"/>
    </row>
    <row r="171" spans="4:15" x14ac:dyDescent="0.35">
      <c r="D171" s="12"/>
      <c r="E171" s="12"/>
      <c r="F171" s="12"/>
    </row>
    <row r="172" spans="4:15" x14ac:dyDescent="0.35">
      <c r="O172" s="18"/>
    </row>
  </sheetData>
  <conditionalFormatting pivot="1" sqref="G10:G143">
    <cfRule type="dataBar" priority="1">
      <dataBar>
        <cfvo type="min"/>
        <cfvo type="max"/>
        <color rgb="FFFF555A"/>
      </dataBar>
      <extLst>
        <ext xmlns:x14="http://schemas.microsoft.com/office/spreadsheetml/2009/9/main" uri="{B025F937-C7B1-47D3-B67F-A62EFF666E3E}">
          <x14:id>{93CE1362-8CCF-4DE2-A714-F17B715A365E}</x14:id>
        </ext>
      </extLst>
    </cfRule>
  </conditionalFormatting>
  <pageMargins left="0.25" right="0.25" top="0.75" bottom="0.75" header="0.3" footer="0.3"/>
  <pageSetup scale="53" fitToHeight="0" orientation="landscape" horizontalDpi="300" verticalDpi="300" r:id="rId2"/>
  <headerFooter>
    <oddFooter>&amp;C&amp;D&amp;R&amp;P</oddFooter>
  </headerFooter>
  <drawing r:id="rId3"/>
  <extLst>
    <ext xmlns:x14="http://schemas.microsoft.com/office/spreadsheetml/2009/9/main" uri="{78C0D931-6437-407d-A8EE-F0AAD7539E65}">
      <x14:conditionalFormattings>
        <x14:conditionalFormatting xmlns:xm="http://schemas.microsoft.com/office/excel/2006/main" pivot="1">
          <x14:cfRule type="dataBar" id="{93CE1362-8CCF-4DE2-A714-F17B715A365E}">
            <x14:dataBar minLength="0" maxLength="100" gradient="0">
              <x14:cfvo type="autoMin"/>
              <x14:cfvo type="autoMax"/>
              <x14:negativeFillColor rgb="FFFF0000"/>
              <x14:axisColor rgb="FF000000"/>
            </x14:dataBar>
          </x14:cfRule>
          <xm:sqref>G10:G143</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163"/>
  <sheetViews>
    <sheetView topLeftCell="B2" workbookViewId="0"/>
  </sheetViews>
  <sheetFormatPr defaultRowHeight="15" x14ac:dyDescent="0.25"/>
  <cols>
    <col min="1" max="1" width="9.140625" hidden="1" customWidth="1"/>
    <col min="3" max="3" width="24" bestFit="1" customWidth="1"/>
    <col min="4" max="4" width="17" bestFit="1" customWidth="1"/>
    <col min="5" max="5" width="30.85546875" bestFit="1" customWidth="1"/>
    <col min="6" max="6" width="13.5703125" bestFit="1" customWidth="1"/>
    <col min="7" max="7" width="28.85546875" bestFit="1" customWidth="1"/>
    <col min="8" max="8" width="16.85546875" bestFit="1" customWidth="1"/>
    <col min="9" max="9" width="25.28515625" bestFit="1" customWidth="1"/>
    <col min="10" max="11" width="14.5703125" bestFit="1" customWidth="1"/>
    <col min="12" max="12" width="14.140625" bestFit="1" customWidth="1"/>
    <col min="13" max="17" width="13.5703125" bestFit="1" customWidth="1"/>
  </cols>
  <sheetData>
    <row r="1" spans="1:18" hidden="1" x14ac:dyDescent="0.25">
      <c r="A1" s="1" t="s">
        <v>1187</v>
      </c>
      <c r="C1" t="s">
        <v>41</v>
      </c>
      <c r="D1" t="s">
        <v>84</v>
      </c>
      <c r="E1" t="s">
        <v>85</v>
      </c>
      <c r="F1" t="s">
        <v>85</v>
      </c>
      <c r="G1" t="s">
        <v>85</v>
      </c>
      <c r="H1" t="s">
        <v>85</v>
      </c>
      <c r="I1" t="s">
        <v>85</v>
      </c>
      <c r="J1" t="s">
        <v>85</v>
      </c>
      <c r="K1" t="s">
        <v>85</v>
      </c>
      <c r="L1" t="s">
        <v>85</v>
      </c>
      <c r="M1" t="s">
        <v>85</v>
      </c>
      <c r="N1" t="s">
        <v>85</v>
      </c>
      <c r="O1" t="s">
        <v>85</v>
      </c>
      <c r="P1" t="s">
        <v>85</v>
      </c>
      <c r="Q1" t="s">
        <v>85</v>
      </c>
      <c r="R1" t="s">
        <v>43</v>
      </c>
    </row>
    <row r="3" spans="1:18" x14ac:dyDescent="0.25">
      <c r="A3" t="s">
        <v>40</v>
      </c>
      <c r="C3" t="s">
        <v>49</v>
      </c>
      <c r="D3" s="10" t="str">
        <f>"12/12/2019"</f>
        <v>12/12/2019</v>
      </c>
      <c r="E3" s="10"/>
      <c r="F3" s="10"/>
      <c r="G3" s="10"/>
      <c r="H3" s="10"/>
      <c r="I3" s="10"/>
      <c r="J3" s="10"/>
      <c r="K3" s="10"/>
      <c r="L3" s="10"/>
      <c r="M3" s="10"/>
      <c r="N3" s="10"/>
      <c r="O3" s="10"/>
      <c r="P3" s="10"/>
      <c r="Q3" s="10"/>
      <c r="R3" s="21" t="s">
        <v>50</v>
      </c>
    </row>
    <row r="4" spans="1:18" hidden="1" x14ac:dyDescent="0.25">
      <c r="A4" t="s">
        <v>1</v>
      </c>
      <c r="C4" t="s">
        <v>16</v>
      </c>
      <c r="D4" s="11">
        <v>30</v>
      </c>
      <c r="E4" s="11"/>
      <c r="F4" s="11"/>
      <c r="G4" s="11"/>
      <c r="H4" s="11"/>
      <c r="I4" s="11"/>
      <c r="J4" s="11"/>
      <c r="K4" s="11"/>
      <c r="L4" s="11"/>
      <c r="M4" s="11"/>
      <c r="N4" s="11"/>
      <c r="O4" s="11"/>
      <c r="P4" s="11"/>
      <c r="Q4" s="11"/>
    </row>
    <row r="5" spans="1:18" hidden="1" x14ac:dyDescent="0.25">
      <c r="A5" t="s">
        <v>1</v>
      </c>
      <c r="C5" t="s">
        <v>25</v>
      </c>
      <c r="D5" s="11" t="s">
        <v>26</v>
      </c>
      <c r="E5" s="11"/>
      <c r="F5" s="11"/>
      <c r="G5" s="11"/>
      <c r="H5" s="11"/>
      <c r="I5" s="11"/>
      <c r="J5" s="11"/>
      <c r="K5" s="11"/>
      <c r="L5" s="11"/>
      <c r="M5" s="11"/>
      <c r="N5" s="11"/>
      <c r="O5" s="11"/>
      <c r="P5" s="11"/>
      <c r="Q5" s="11"/>
      <c r="R5" t="s">
        <v>28</v>
      </c>
    </row>
    <row r="7" spans="1:18" hidden="1" x14ac:dyDescent="0.25">
      <c r="A7" s="1" t="s">
        <v>1</v>
      </c>
      <c r="C7" s="2" t="s">
        <v>2</v>
      </c>
      <c r="D7" s="3" t="s">
        <v>3</v>
      </c>
      <c r="E7" s="9"/>
      <c r="F7" s="9"/>
      <c r="G7" s="9"/>
      <c r="H7" s="9"/>
      <c r="I7" s="9"/>
      <c r="J7" s="9"/>
      <c r="K7" s="9"/>
      <c r="L7" s="9"/>
      <c r="M7" s="9"/>
      <c r="N7" s="9"/>
      <c r="O7" s="9"/>
      <c r="P7" s="9"/>
      <c r="Q7" s="9"/>
    </row>
    <row r="8" spans="1:18" ht="15.75" hidden="1" thickTop="1" x14ac:dyDescent="0.25">
      <c r="A8" s="1" t="s">
        <v>1</v>
      </c>
      <c r="C8" s="4" t="s">
        <v>38</v>
      </c>
      <c r="D8" s="5"/>
      <c r="E8" s="9"/>
      <c r="F8" s="9"/>
      <c r="G8" s="9"/>
      <c r="H8" s="9"/>
      <c r="I8" s="9"/>
      <c r="J8" s="9"/>
      <c r="K8" s="9"/>
      <c r="L8" s="9"/>
      <c r="M8" s="9"/>
      <c r="N8" s="9"/>
      <c r="O8" s="9"/>
      <c r="P8" s="9"/>
      <c r="Q8" s="9"/>
    </row>
    <row r="9" spans="1:18" hidden="1" x14ac:dyDescent="0.25">
      <c r="A9" s="1" t="s">
        <v>1</v>
      </c>
      <c r="C9" s="6" t="s">
        <v>44</v>
      </c>
      <c r="D9" s="7" t="s">
        <v>27</v>
      </c>
      <c r="E9" s="23"/>
      <c r="F9" s="23"/>
      <c r="G9" s="23"/>
      <c r="H9" s="23"/>
      <c r="I9" s="23"/>
      <c r="J9" s="23"/>
      <c r="K9" s="23"/>
      <c r="L9" s="23"/>
      <c r="M9" s="23"/>
      <c r="N9" s="23"/>
      <c r="O9" s="23"/>
      <c r="P9" s="23"/>
      <c r="Q9" s="23"/>
    </row>
    <row r="10" spans="1:18" hidden="1" x14ac:dyDescent="0.25">
      <c r="A10" s="1" t="s">
        <v>1</v>
      </c>
      <c r="C10" s="19" t="s">
        <v>45</v>
      </c>
      <c r="D10" s="20" t="str">
        <f>".."&amp;$D$3</f>
        <v>..12/12/2019</v>
      </c>
      <c r="E10" s="20"/>
      <c r="F10" s="20"/>
      <c r="G10" s="20"/>
      <c r="H10" s="20"/>
      <c r="I10" s="20"/>
      <c r="J10" s="20"/>
      <c r="K10" s="20"/>
      <c r="L10" s="20"/>
      <c r="M10" s="20"/>
      <c r="N10" s="20"/>
      <c r="O10" s="20"/>
      <c r="P10" s="20"/>
      <c r="Q10" s="20"/>
      <c r="R10" s="20" t="str">
        <f>".."&amp;TEXT($D$3,$D$5)</f>
        <v>..12/12/2019</v>
      </c>
    </row>
    <row r="11" spans="1:18" ht="15.75" hidden="1" thickTop="1" x14ac:dyDescent="0.25">
      <c r="A11" s="1" t="s">
        <v>1</v>
      </c>
      <c r="C11" s="4" t="s">
        <v>39</v>
      </c>
      <c r="D11" s="5"/>
      <c r="E11" s="5"/>
      <c r="F11" s="5"/>
      <c r="G11" s="5"/>
      <c r="H11" s="5"/>
      <c r="I11" s="5"/>
      <c r="J11" s="5"/>
      <c r="K11" s="5"/>
      <c r="L11" s="5"/>
      <c r="M11" s="5"/>
      <c r="N11" s="5"/>
      <c r="O11" s="5"/>
      <c r="P11" s="5"/>
      <c r="Q11" s="5"/>
      <c r="R11" s="5"/>
    </row>
    <row r="12" spans="1:18" hidden="1" x14ac:dyDescent="0.25">
      <c r="A12" s="1" t="s">
        <v>1</v>
      </c>
      <c r="C12" s="6" t="s">
        <v>46</v>
      </c>
      <c r="D12" s="7" t="str">
        <f>".."&amp;$D$3</f>
        <v>..12/12/2019</v>
      </c>
      <c r="E12" s="7"/>
      <c r="F12" s="7"/>
      <c r="G12" s="7"/>
      <c r="H12" s="7"/>
      <c r="I12" s="7"/>
      <c r="J12" s="7"/>
      <c r="K12" s="7"/>
      <c r="L12" s="7"/>
      <c r="M12" s="7"/>
      <c r="N12" s="7"/>
      <c r="O12" s="7"/>
      <c r="P12" s="7"/>
      <c r="Q12" s="7"/>
      <c r="R12" s="7" t="str">
        <f>".."&amp;TEXT($D$3,$D$5)</f>
        <v>..12/12/2019</v>
      </c>
    </row>
    <row r="13" spans="1:18" hidden="1" x14ac:dyDescent="0.25">
      <c r="A13" s="1" t="s">
        <v>1</v>
      </c>
      <c r="C13" s="8" t="s">
        <v>47</v>
      </c>
      <c r="D13" s="7"/>
      <c r="E13" s="7"/>
      <c r="F13" s="7"/>
      <c r="G13" s="7"/>
      <c r="H13" s="7"/>
      <c r="I13" s="7"/>
      <c r="J13" s="7"/>
      <c r="K13" s="7"/>
      <c r="L13" s="7"/>
      <c r="M13" s="7"/>
      <c r="N13" s="7"/>
      <c r="O13" s="7"/>
      <c r="P13" s="7"/>
      <c r="Q13" s="7"/>
      <c r="R13" s="7"/>
    </row>
    <row r="14" spans="1:18" hidden="1" x14ac:dyDescent="0.25">
      <c r="A14" s="1" t="s">
        <v>1</v>
      </c>
      <c r="C14" s="6" t="s">
        <v>29</v>
      </c>
      <c r="D14" s="7" t="str">
        <f>$D$3+1&amp;".."</f>
        <v>43812..</v>
      </c>
      <c r="E14" s="7"/>
      <c r="F14" s="7"/>
      <c r="G14" s="7"/>
      <c r="H14" s="7"/>
      <c r="I14" s="7"/>
      <c r="J14" s="7"/>
      <c r="K14" s="7"/>
      <c r="L14" s="7"/>
      <c r="M14" s="7"/>
      <c r="N14" s="7"/>
      <c r="O14" s="7"/>
      <c r="P14" s="7"/>
      <c r="Q14" s="7"/>
      <c r="R14" s="7" t="str">
        <f>TEXT($D$3+1,$D$5)&amp;".."</f>
        <v>12/13/2019..</v>
      </c>
    </row>
    <row r="15" spans="1:18" hidden="1" x14ac:dyDescent="0.25">
      <c r="A15" s="1" t="s">
        <v>1</v>
      </c>
      <c r="C15" s="8" t="str">
        <f>"0-"&amp;$D$4</f>
        <v>0-30</v>
      </c>
      <c r="D15" s="7"/>
      <c r="E15" s="7"/>
      <c r="F15" s="7"/>
      <c r="G15" s="7"/>
      <c r="H15" s="7"/>
      <c r="I15" s="7"/>
      <c r="J15" s="7"/>
      <c r="K15" s="7"/>
      <c r="L15" s="7"/>
      <c r="M15" s="7"/>
      <c r="N15" s="7"/>
      <c r="O15" s="7"/>
      <c r="P15" s="7"/>
      <c r="Q15" s="7"/>
      <c r="R15" s="7"/>
    </row>
    <row r="16" spans="1:18" hidden="1" x14ac:dyDescent="0.25">
      <c r="A16" s="1" t="s">
        <v>1</v>
      </c>
      <c r="C16" s="6" t="s">
        <v>29</v>
      </c>
      <c r="D16" s="7" t="str">
        <f>$D$3-$D$4+1&amp;".."&amp;$D$3</f>
        <v>43782..12/12/2019</v>
      </c>
      <c r="E16" s="7"/>
      <c r="F16" s="7"/>
      <c r="G16" s="7"/>
      <c r="H16" s="7"/>
      <c r="I16" s="7"/>
      <c r="J16" s="7"/>
      <c r="K16" s="7"/>
      <c r="L16" s="7"/>
      <c r="M16" s="7"/>
      <c r="N16" s="7"/>
      <c r="O16" s="7"/>
      <c r="P16" s="7"/>
      <c r="Q16" s="7"/>
      <c r="R16" s="7" t="str">
        <f>TEXT($D$3-$D$4+1,$D$5)&amp;".."&amp;TEXT($D$3,$D$5)</f>
        <v>11/13/2019..12/12/2019</v>
      </c>
    </row>
    <row r="17" spans="1:31" hidden="1" x14ac:dyDescent="0.25">
      <c r="A17" s="1" t="s">
        <v>1</v>
      </c>
      <c r="C17" s="8" t="str">
        <f>$D$4+1&amp;"-" &amp;2*$D$4</f>
        <v>31-60</v>
      </c>
      <c r="D17" s="7"/>
      <c r="E17" s="7"/>
      <c r="F17" s="7"/>
      <c r="G17" s="7"/>
      <c r="H17" s="7"/>
      <c r="I17" s="7"/>
      <c r="J17" s="7"/>
      <c r="K17" s="7"/>
      <c r="L17" s="7"/>
      <c r="M17" s="7"/>
      <c r="N17" s="7"/>
      <c r="O17" s="7"/>
      <c r="P17" s="7"/>
      <c r="Q17" s="7"/>
      <c r="R17" s="7"/>
    </row>
    <row r="18" spans="1:31" hidden="1" x14ac:dyDescent="0.25">
      <c r="A18" s="1" t="s">
        <v>1</v>
      </c>
      <c r="C18" s="6" t="s">
        <v>29</v>
      </c>
      <c r="D18" s="7" t="str">
        <f>$D$3-($D$4*2)+1&amp;".."&amp;$D$3-$D$4</f>
        <v>43752..43781</v>
      </c>
      <c r="E18" s="7"/>
      <c r="F18" s="7"/>
      <c r="G18" s="7"/>
      <c r="H18" s="7"/>
      <c r="I18" s="7"/>
      <c r="J18" s="7"/>
      <c r="K18" s="7"/>
      <c r="L18" s="7"/>
      <c r="M18" s="7"/>
      <c r="N18" s="7"/>
      <c r="O18" s="7"/>
      <c r="P18" s="7"/>
      <c r="Q18" s="7"/>
      <c r="R18" s="7" t="str">
        <f>TEXT($D$3-($D$4*2)+1,$D$5)&amp;".."&amp;TEXT($D$3-$D$4,$D$5)</f>
        <v>10/14/2019..11/12/2019</v>
      </c>
    </row>
    <row r="19" spans="1:31" hidden="1" x14ac:dyDescent="0.25">
      <c r="A19" s="1" t="s">
        <v>1</v>
      </c>
      <c r="C19" s="8" t="str">
        <f>2*$D$4+1&amp;"-" &amp;3*$D$4</f>
        <v>61-90</v>
      </c>
      <c r="D19" s="7"/>
      <c r="E19" s="7"/>
      <c r="F19" s="7"/>
      <c r="G19" s="7"/>
      <c r="H19" s="7"/>
      <c r="I19" s="7"/>
      <c r="J19" s="7"/>
      <c r="K19" s="7"/>
      <c r="L19" s="7"/>
      <c r="M19" s="7"/>
      <c r="N19" s="7"/>
      <c r="O19" s="7"/>
      <c r="P19" s="7"/>
      <c r="Q19" s="7"/>
      <c r="R19" s="7"/>
    </row>
    <row r="20" spans="1:31" hidden="1" x14ac:dyDescent="0.25">
      <c r="A20" s="1" t="s">
        <v>1</v>
      </c>
      <c r="C20" s="6" t="s">
        <v>29</v>
      </c>
      <c r="D20" s="7" t="str">
        <f>$D$3-($D$4*3)+1&amp;".."&amp;$D$3-(2*$D$4)</f>
        <v>43722..43751</v>
      </c>
      <c r="E20" s="7"/>
      <c r="F20" s="7"/>
      <c r="G20" s="7"/>
      <c r="H20" s="7"/>
      <c r="I20" s="7"/>
      <c r="J20" s="7"/>
      <c r="K20" s="7"/>
      <c r="L20" s="7"/>
      <c r="M20" s="7"/>
      <c r="N20" s="7"/>
      <c r="O20" s="7"/>
      <c r="P20" s="7"/>
      <c r="Q20" s="7"/>
      <c r="R20" s="7" t="str">
        <f>TEXT($D$3-($D$4*3)+1,$D$5)&amp;".."&amp;TEXT($D$3-(2*$D$4),$D$5)</f>
        <v>09/14/2019..10/13/2019</v>
      </c>
    </row>
    <row r="21" spans="1:31" hidden="1" x14ac:dyDescent="0.25">
      <c r="A21" s="1" t="s">
        <v>1</v>
      </c>
      <c r="C21" s="8" t="str">
        <f>(3*$D$4)+1&amp;"+"</f>
        <v>91+</v>
      </c>
      <c r="D21" s="7"/>
      <c r="E21" s="7"/>
      <c r="F21" s="7"/>
      <c r="G21" s="7"/>
      <c r="H21" s="7"/>
      <c r="I21" s="7"/>
      <c r="J21" s="7"/>
      <c r="K21" s="7"/>
      <c r="L21" s="7"/>
      <c r="M21" s="7"/>
      <c r="N21" s="7"/>
      <c r="O21" s="7"/>
      <c r="P21" s="7"/>
      <c r="Q21" s="7"/>
      <c r="R21" s="7"/>
    </row>
    <row r="22" spans="1:31" hidden="1" x14ac:dyDescent="0.25">
      <c r="A22" s="1" t="s">
        <v>1</v>
      </c>
      <c r="C22" s="6" t="s">
        <v>29</v>
      </c>
      <c r="D22" s="7" t="str">
        <f>".."&amp;$D$3-($D$4*3)</f>
        <v>..43721</v>
      </c>
      <c r="E22" s="7"/>
      <c r="F22" s="7"/>
      <c r="G22" s="7"/>
      <c r="H22" s="7"/>
      <c r="I22" s="7"/>
      <c r="J22" s="7"/>
      <c r="K22" s="7"/>
      <c r="L22" s="7"/>
      <c r="M22" s="7"/>
      <c r="N22" s="7"/>
      <c r="O22" s="7"/>
      <c r="P22" s="7"/>
      <c r="Q22" s="7"/>
      <c r="R22" s="7" t="str">
        <f>".."&amp;TEXT($D$3-($D$4*3),$D$5)</f>
        <v>..09/13/2019</v>
      </c>
    </row>
    <row r="24" spans="1:31" hidden="1" x14ac:dyDescent="0.25">
      <c r="A24" s="1" t="s">
        <v>1</v>
      </c>
      <c r="D24" s="9" t="s">
        <v>4</v>
      </c>
      <c r="E24" s="9"/>
      <c r="F24" s="9"/>
      <c r="G24" s="9"/>
      <c r="H24" s="9"/>
      <c r="I24" s="9"/>
      <c r="J24" s="9"/>
      <c r="K24" s="9"/>
      <c r="L24" s="9"/>
      <c r="M24" s="9"/>
      <c r="N24" s="9"/>
      <c r="O24" s="9"/>
      <c r="P24" s="9"/>
      <c r="Q24" s="9"/>
      <c r="R24" s="1" t="str">
        <f>"∞||""379 Detailed Cust. Ledg. Entry"",""9 Customer No."",""=1 No."",""4 Posting Date"",""..12/12/2019"""</f>
        <v>∞||"379 Detailed Cust. Ledg. Entry","9 Customer No.","=1 No.","4 Posting Date","..12/12/2019"</v>
      </c>
    </row>
    <row r="25" spans="1:31" hidden="1" x14ac:dyDescent="0.25">
      <c r="A25" s="1" t="s">
        <v>1</v>
      </c>
      <c r="D25" s="9" t="s">
        <v>5</v>
      </c>
      <c r="E25" s="9"/>
      <c r="F25" s="9"/>
      <c r="G25" s="9"/>
      <c r="H25" s="9"/>
      <c r="I25" s="9"/>
      <c r="J25" s="9"/>
      <c r="K25" s="9"/>
      <c r="L25" s="9"/>
      <c r="M25" s="9"/>
      <c r="N25" s="9"/>
      <c r="O25" s="9"/>
      <c r="P25" s="9"/>
      <c r="Q25" s="9"/>
      <c r="R25" s="1" t="s">
        <v>9</v>
      </c>
      <c r="S25" s="1" t="s">
        <v>7</v>
      </c>
      <c r="T25" s="1" t="s">
        <v>10</v>
      </c>
      <c r="U25" s="1" t="s">
        <v>11</v>
      </c>
      <c r="V25" s="1" t="s">
        <v>12</v>
      </c>
      <c r="W25" s="1" t="s">
        <v>8</v>
      </c>
      <c r="X25" s="1" t="s">
        <v>13</v>
      </c>
      <c r="Y25" s="1" t="s">
        <v>14</v>
      </c>
      <c r="Z25" s="1" t="s">
        <v>15</v>
      </c>
      <c r="AA25" t="s">
        <v>47</v>
      </c>
      <c r="AB25" t="str">
        <f>C15</f>
        <v>0-30</v>
      </c>
      <c r="AC25" t="str">
        <f>C17</f>
        <v>31-60</v>
      </c>
      <c r="AD25" t="str">
        <f>C19</f>
        <v>61-90</v>
      </c>
      <c r="AE25" t="str">
        <f>C21</f>
        <v>91+</v>
      </c>
    </row>
    <row r="26" spans="1:31" hidden="1" x14ac:dyDescent="0.25">
      <c r="A26" s="1" t="s">
        <v>1</v>
      </c>
      <c r="D26" s="9" t="s">
        <v>6</v>
      </c>
      <c r="E26" s="9"/>
      <c r="F26" s="9"/>
      <c r="G26" s="9"/>
      <c r="H26" s="9"/>
      <c r="I26" s="9"/>
      <c r="J26" s="9"/>
      <c r="K26" s="9"/>
      <c r="L26" s="9"/>
      <c r="M26" s="9"/>
      <c r="N26" s="9"/>
      <c r="O26" s="9"/>
      <c r="P26" s="9"/>
      <c r="Q26" s="9"/>
      <c r="R26" s="1" t="s">
        <v>30</v>
      </c>
      <c r="S26" s="1" t="s">
        <v>31</v>
      </c>
      <c r="T26" s="1" t="s">
        <v>32</v>
      </c>
      <c r="U26" s="1" t="s">
        <v>33</v>
      </c>
      <c r="V26" s="1" t="s">
        <v>34</v>
      </c>
      <c r="W26" s="1" t="s">
        <v>35</v>
      </c>
      <c r="X26" s="1" t="s">
        <v>36</v>
      </c>
      <c r="Y26" s="1" t="s">
        <v>37</v>
      </c>
      <c r="Z26" s="1" t="str">
        <f>"LinkSum([379 Detailed Cust. Ledg. Entry],[8 Amount (LCY)])"</f>
        <v>LinkSum([379 Detailed Cust. Ledg. Entry],[8 Amount (LCY)])</v>
      </c>
      <c r="AA26" s="1" t="str">
        <f>"LinkSum([379 Detailed Cust. Ledg. Entry],[8 Amount (LCY)],[20 Initial Entry Due Date],[43812..])"</f>
        <v>LinkSum([379 Detailed Cust. Ledg. Entry],[8 Amount (LCY)],[20 Initial Entry Due Date],[43812..])</v>
      </c>
      <c r="AB26" s="1" t="str">
        <f>"LinkSum([379 Detailed Cust. Ledg. Entry],[8 Amount (LCY)],[20 Initial Entry Due Date],[43782..12/12/2019])"</f>
        <v>LinkSum([379 Detailed Cust. Ledg. Entry],[8 Amount (LCY)],[20 Initial Entry Due Date],[43782..12/12/2019])</v>
      </c>
      <c r="AC26" s="1" t="str">
        <f>"LinkSum([379 Detailed Cust. Ledg. Entry],[8 Amount (LCY)],[20 Initial Entry Due Date],[43752..43781])"</f>
        <v>LinkSum([379 Detailed Cust. Ledg. Entry],[8 Amount (LCY)],[20 Initial Entry Due Date],[43752..43781])</v>
      </c>
      <c r="AD26" s="1" t="str">
        <f>"LinkSum([379 Detailed Cust. Ledg. Entry],[8 Amount (LCY)],[20 Initial Entry Due Date],[43722..43751])"</f>
        <v>LinkSum([379 Detailed Cust. Ledg. Entry],[8 Amount (LCY)],[20 Initial Entry Due Date],[43722..43751])</v>
      </c>
      <c r="AE26" s="1" t="str">
        <f>"LinkSum([379 Detailed Cust. Ledg. Entry],[8 Amount (LCY)],[20 Initial Entry Due Date],[..43721])"</f>
        <v>LinkSum([379 Detailed Cust. Ledg. Entry],[8 Amount (LCY)],[20 Initial Entry Due Date],[..43721])</v>
      </c>
    </row>
    <row r="27" spans="1:31" x14ac:dyDescent="0.25">
      <c r="D27" t="s">
        <v>9</v>
      </c>
      <c r="E27" t="s">
        <v>7</v>
      </c>
      <c r="F27" t="s">
        <v>10</v>
      </c>
      <c r="G27" t="s">
        <v>11</v>
      </c>
      <c r="H27" t="s">
        <v>12</v>
      </c>
      <c r="I27" t="s">
        <v>8</v>
      </c>
      <c r="J27" t="s">
        <v>13</v>
      </c>
      <c r="K27" t="s">
        <v>14</v>
      </c>
      <c r="L27" t="s">
        <v>15</v>
      </c>
      <c r="M27" t="s">
        <v>47</v>
      </c>
      <c r="N27" t="s">
        <v>79</v>
      </c>
      <c r="O27" t="s">
        <v>80</v>
      </c>
      <c r="P27" t="s">
        <v>81</v>
      </c>
      <c r="Q27" t="s">
        <v>82</v>
      </c>
    </row>
    <row r="28" spans="1:31" x14ac:dyDescent="0.25">
      <c r="A28" t="s">
        <v>83</v>
      </c>
      <c r="D28" s="24" t="s">
        <v>87</v>
      </c>
      <c r="E28" s="24" t="s">
        <v>88</v>
      </c>
      <c r="F28">
        <v>0</v>
      </c>
      <c r="G28" s="24" t="s">
        <v>89</v>
      </c>
      <c r="H28" s="24" t="s">
        <v>90</v>
      </c>
      <c r="I28" s="24" t="s">
        <v>91</v>
      </c>
      <c r="J28" s="24" t="s">
        <v>92</v>
      </c>
      <c r="K28" s="24" t="s">
        <v>93</v>
      </c>
      <c r="L28">
        <v>658091.77999999991</v>
      </c>
      <c r="M28">
        <v>127341.38999999998</v>
      </c>
      <c r="N28">
        <v>18853.09</v>
      </c>
      <c r="O28">
        <v>18082.91</v>
      </c>
      <c r="P28">
        <v>0</v>
      </c>
      <c r="Q28">
        <v>493814.39</v>
      </c>
    </row>
    <row r="29" spans="1:31" x14ac:dyDescent="0.25">
      <c r="A29" t="s">
        <v>83</v>
      </c>
      <c r="D29" s="24" t="s">
        <v>94</v>
      </c>
      <c r="E29" s="24" t="s">
        <v>95</v>
      </c>
      <c r="F29">
        <v>0</v>
      </c>
      <c r="G29" s="24" t="s">
        <v>96</v>
      </c>
      <c r="H29" s="24" t="s">
        <v>97</v>
      </c>
      <c r="I29" s="24" t="s">
        <v>98</v>
      </c>
      <c r="J29" s="24" t="s">
        <v>92</v>
      </c>
      <c r="K29" s="24" t="s">
        <v>99</v>
      </c>
      <c r="L29">
        <v>702808.6</v>
      </c>
      <c r="M29">
        <v>187415.38999999998</v>
      </c>
      <c r="N29">
        <v>28729.06</v>
      </c>
      <c r="O29">
        <v>12671</v>
      </c>
      <c r="P29">
        <v>-144.12</v>
      </c>
      <c r="Q29">
        <v>474137.27</v>
      </c>
    </row>
    <row r="30" spans="1:31" x14ac:dyDescent="0.25">
      <c r="A30" t="s">
        <v>83</v>
      </c>
      <c r="D30" s="24" t="s">
        <v>100</v>
      </c>
      <c r="E30" s="24" t="s">
        <v>101</v>
      </c>
      <c r="F30">
        <v>0</v>
      </c>
      <c r="G30" s="24" t="s">
        <v>102</v>
      </c>
      <c r="H30" s="24" t="s">
        <v>103</v>
      </c>
      <c r="I30" s="24" t="s">
        <v>91</v>
      </c>
      <c r="J30" s="24" t="s">
        <v>92</v>
      </c>
      <c r="K30" s="24" t="s">
        <v>99</v>
      </c>
      <c r="L30">
        <v>213245.05</v>
      </c>
      <c r="M30">
        <v>76627.39</v>
      </c>
      <c r="N30">
        <v>12454.07</v>
      </c>
      <c r="O30">
        <v>21658.9</v>
      </c>
      <c r="P30">
        <v>0</v>
      </c>
      <c r="Q30">
        <v>102504.69</v>
      </c>
    </row>
    <row r="31" spans="1:31" x14ac:dyDescent="0.25">
      <c r="A31" t="s">
        <v>83</v>
      </c>
      <c r="D31" s="24" t="s">
        <v>104</v>
      </c>
      <c r="E31" s="24" t="s">
        <v>105</v>
      </c>
      <c r="F31">
        <v>0</v>
      </c>
      <c r="G31" s="24" t="s">
        <v>106</v>
      </c>
      <c r="H31" s="24" t="s">
        <v>107</v>
      </c>
      <c r="I31" s="24" t="s">
        <v>91</v>
      </c>
      <c r="J31" s="24" t="s">
        <v>92</v>
      </c>
      <c r="K31" s="24" t="s">
        <v>108</v>
      </c>
      <c r="L31">
        <v>263564.23000000004</v>
      </c>
      <c r="M31">
        <v>118713.45</v>
      </c>
      <c r="N31">
        <v>0</v>
      </c>
      <c r="O31">
        <v>19367.670000000002</v>
      </c>
      <c r="P31">
        <v>0</v>
      </c>
      <c r="Q31">
        <v>125483.11</v>
      </c>
    </row>
    <row r="32" spans="1:31" x14ac:dyDescent="0.25">
      <c r="A32" t="s">
        <v>83</v>
      </c>
      <c r="D32" s="24" t="s">
        <v>109</v>
      </c>
      <c r="E32" s="24" t="s">
        <v>110</v>
      </c>
      <c r="F32">
        <v>0</v>
      </c>
      <c r="G32" s="24" t="s">
        <v>111</v>
      </c>
      <c r="H32" s="24" t="s">
        <v>112</v>
      </c>
      <c r="I32" s="24" t="s">
        <v>91</v>
      </c>
      <c r="J32" s="24" t="s">
        <v>113</v>
      </c>
      <c r="K32" s="24" t="s">
        <v>93</v>
      </c>
      <c r="L32">
        <v>596201.27999999991</v>
      </c>
      <c r="M32">
        <v>247855.35999999999</v>
      </c>
      <c r="N32">
        <v>34224.15</v>
      </c>
      <c r="O32">
        <v>34577.129999999997</v>
      </c>
      <c r="P32">
        <v>0</v>
      </c>
      <c r="Q32">
        <v>279544.64</v>
      </c>
    </row>
    <row r="33" spans="1:17" x14ac:dyDescent="0.25">
      <c r="A33" t="s">
        <v>83</v>
      </c>
      <c r="D33" s="24" t="s">
        <v>114</v>
      </c>
      <c r="E33" s="24" t="s">
        <v>115</v>
      </c>
      <c r="F33">
        <v>0</v>
      </c>
      <c r="G33" s="24" t="s">
        <v>116</v>
      </c>
      <c r="H33" s="24" t="s">
        <v>117</v>
      </c>
      <c r="I33" s="24" t="s">
        <v>91</v>
      </c>
      <c r="J33" s="24" t="s">
        <v>113</v>
      </c>
      <c r="K33" s="24" t="s">
        <v>108</v>
      </c>
      <c r="L33">
        <v>169282.13</v>
      </c>
      <c r="M33">
        <v>45779.64</v>
      </c>
      <c r="N33">
        <v>0</v>
      </c>
      <c r="O33">
        <v>0</v>
      </c>
      <c r="P33">
        <v>0</v>
      </c>
      <c r="Q33">
        <v>123502.48999999999</v>
      </c>
    </row>
    <row r="34" spans="1:17" x14ac:dyDescent="0.25">
      <c r="A34" t="s">
        <v>83</v>
      </c>
      <c r="D34" s="24" t="s">
        <v>118</v>
      </c>
      <c r="E34" s="24" t="s">
        <v>119</v>
      </c>
      <c r="F34">
        <v>0</v>
      </c>
      <c r="G34" s="24" t="s">
        <v>120</v>
      </c>
      <c r="H34" s="24" t="s">
        <v>121</v>
      </c>
      <c r="I34" s="24" t="s">
        <v>122</v>
      </c>
      <c r="J34" s="24" t="s">
        <v>92</v>
      </c>
      <c r="K34" s="24" t="s">
        <v>93</v>
      </c>
      <c r="L34">
        <v>570604.30000000005</v>
      </c>
      <c r="M34">
        <v>192890.49000000002</v>
      </c>
      <c r="N34">
        <v>0</v>
      </c>
      <c r="O34">
        <v>18871.190000000002</v>
      </c>
      <c r="P34">
        <v>18539.47</v>
      </c>
      <c r="Q34">
        <v>340303.14999999997</v>
      </c>
    </row>
    <row r="35" spans="1:17" x14ac:dyDescent="0.25">
      <c r="A35" t="s">
        <v>83</v>
      </c>
      <c r="D35" s="24" t="s">
        <v>123</v>
      </c>
      <c r="E35" s="24" t="s">
        <v>124</v>
      </c>
      <c r="F35">
        <v>0</v>
      </c>
      <c r="G35" s="24" t="s">
        <v>125</v>
      </c>
      <c r="H35" s="24" t="s">
        <v>126</v>
      </c>
      <c r="I35" s="24" t="s">
        <v>91</v>
      </c>
      <c r="J35" s="24" t="s">
        <v>92</v>
      </c>
      <c r="K35" s="24" t="s">
        <v>99</v>
      </c>
      <c r="L35">
        <v>81300.930000000008</v>
      </c>
      <c r="M35">
        <v>27997.54</v>
      </c>
      <c r="N35">
        <v>0</v>
      </c>
      <c r="O35">
        <v>0</v>
      </c>
      <c r="P35">
        <v>0</v>
      </c>
      <c r="Q35">
        <v>53303.39</v>
      </c>
    </row>
    <row r="36" spans="1:17" x14ac:dyDescent="0.25">
      <c r="A36" t="s">
        <v>83</v>
      </c>
      <c r="D36" s="24" t="s">
        <v>127</v>
      </c>
      <c r="E36" s="24" t="s">
        <v>128</v>
      </c>
      <c r="F36">
        <v>0</v>
      </c>
      <c r="G36" s="24" t="s">
        <v>129</v>
      </c>
      <c r="H36" s="24" t="s">
        <v>130</v>
      </c>
      <c r="I36" s="24" t="s">
        <v>91</v>
      </c>
      <c r="J36" s="24" t="s">
        <v>113</v>
      </c>
      <c r="K36" s="24" t="s">
        <v>99</v>
      </c>
      <c r="L36">
        <v>166653.42000000001</v>
      </c>
      <c r="M36">
        <v>84275.42</v>
      </c>
      <c r="N36">
        <v>0</v>
      </c>
      <c r="O36">
        <v>0</v>
      </c>
      <c r="P36">
        <v>0</v>
      </c>
      <c r="Q36">
        <v>82378</v>
      </c>
    </row>
    <row r="37" spans="1:17" x14ac:dyDescent="0.25">
      <c r="A37" t="s">
        <v>83</v>
      </c>
      <c r="D37" s="24" t="s">
        <v>131</v>
      </c>
      <c r="E37" s="24" t="s">
        <v>132</v>
      </c>
      <c r="F37">
        <v>0</v>
      </c>
      <c r="G37" s="24" t="s">
        <v>133</v>
      </c>
      <c r="H37" s="24" t="s">
        <v>134</v>
      </c>
      <c r="I37" s="24" t="s">
        <v>91</v>
      </c>
      <c r="J37" s="24" t="s">
        <v>92</v>
      </c>
      <c r="K37" s="24" t="s">
        <v>99</v>
      </c>
      <c r="L37">
        <v>130331.45</v>
      </c>
      <c r="M37">
        <v>47217.950000000004</v>
      </c>
      <c r="N37">
        <v>0</v>
      </c>
      <c r="O37">
        <v>0</v>
      </c>
      <c r="P37">
        <v>0</v>
      </c>
      <c r="Q37">
        <v>83113.5</v>
      </c>
    </row>
    <row r="38" spans="1:17" x14ac:dyDescent="0.25">
      <c r="A38" t="s">
        <v>83</v>
      </c>
      <c r="D38" s="24" t="s">
        <v>135</v>
      </c>
      <c r="E38" s="24" t="s">
        <v>136</v>
      </c>
      <c r="F38">
        <v>0</v>
      </c>
      <c r="G38" s="24" t="s">
        <v>137</v>
      </c>
      <c r="H38" s="24" t="s">
        <v>138</v>
      </c>
      <c r="I38" s="24" t="s">
        <v>122</v>
      </c>
      <c r="J38" s="24" t="s">
        <v>113</v>
      </c>
      <c r="K38" s="24" t="s">
        <v>99</v>
      </c>
      <c r="L38">
        <v>354939.21</v>
      </c>
      <c r="M38">
        <v>111783.26000000001</v>
      </c>
      <c r="N38">
        <v>5892.4800000000005</v>
      </c>
      <c r="O38">
        <v>5892.28</v>
      </c>
      <c r="P38">
        <v>0</v>
      </c>
      <c r="Q38">
        <v>231371.18999999997</v>
      </c>
    </row>
    <row r="39" spans="1:17" x14ac:dyDescent="0.25">
      <c r="A39" t="s">
        <v>83</v>
      </c>
      <c r="D39" s="24" t="s">
        <v>139</v>
      </c>
      <c r="E39" s="24" t="s">
        <v>140</v>
      </c>
      <c r="F39">
        <v>0</v>
      </c>
      <c r="G39" s="24" t="s">
        <v>141</v>
      </c>
      <c r="H39" s="24" t="s">
        <v>142</v>
      </c>
      <c r="I39" s="24" t="s">
        <v>122</v>
      </c>
      <c r="J39" s="24" t="s">
        <v>92</v>
      </c>
      <c r="K39" s="24" t="s">
        <v>93</v>
      </c>
      <c r="L39">
        <v>1022314.6699999999</v>
      </c>
      <c r="M39">
        <v>262567.53999999998</v>
      </c>
      <c r="N39">
        <v>18957.830000000002</v>
      </c>
      <c r="O39">
        <v>0</v>
      </c>
      <c r="P39">
        <v>36488.18</v>
      </c>
      <c r="Q39">
        <v>704301.12</v>
      </c>
    </row>
    <row r="40" spans="1:17" x14ac:dyDescent="0.25">
      <c r="A40" t="s">
        <v>83</v>
      </c>
      <c r="D40" s="24" t="s">
        <v>143</v>
      </c>
      <c r="E40" s="24" t="s">
        <v>144</v>
      </c>
      <c r="F40">
        <v>0</v>
      </c>
      <c r="G40" s="24" t="s">
        <v>145</v>
      </c>
      <c r="H40" s="24" t="s">
        <v>146</v>
      </c>
      <c r="I40" s="24" t="s">
        <v>91</v>
      </c>
      <c r="J40" s="24" t="s">
        <v>92</v>
      </c>
      <c r="K40" s="24" t="s">
        <v>93</v>
      </c>
      <c r="L40">
        <v>663521.78</v>
      </c>
      <c r="M40">
        <v>162343.20000000001</v>
      </c>
      <c r="N40">
        <v>57962.44</v>
      </c>
      <c r="O40">
        <v>17260.260000000002</v>
      </c>
      <c r="P40">
        <v>0</v>
      </c>
      <c r="Q40">
        <v>425955.88</v>
      </c>
    </row>
    <row r="41" spans="1:17" x14ac:dyDescent="0.25">
      <c r="A41" t="s">
        <v>83</v>
      </c>
      <c r="D41" s="24" t="s">
        <v>147</v>
      </c>
      <c r="E41" s="24" t="s">
        <v>148</v>
      </c>
      <c r="F41">
        <v>0</v>
      </c>
      <c r="G41" s="24" t="s">
        <v>149</v>
      </c>
      <c r="H41" s="24" t="s">
        <v>97</v>
      </c>
      <c r="I41" s="24" t="s">
        <v>98</v>
      </c>
      <c r="J41" s="24" t="s">
        <v>92</v>
      </c>
      <c r="K41" s="24" t="s">
        <v>99</v>
      </c>
      <c r="L41">
        <v>650685.39</v>
      </c>
      <c r="M41">
        <v>136050.72</v>
      </c>
      <c r="N41">
        <v>0</v>
      </c>
      <c r="O41">
        <v>0</v>
      </c>
      <c r="P41">
        <v>25340.17</v>
      </c>
      <c r="Q41">
        <v>489294.50000000006</v>
      </c>
    </row>
    <row r="42" spans="1:17" x14ac:dyDescent="0.25">
      <c r="A42" t="s">
        <v>83</v>
      </c>
      <c r="D42" s="24" t="s">
        <v>150</v>
      </c>
      <c r="E42" s="24" t="s">
        <v>151</v>
      </c>
      <c r="F42">
        <v>0</v>
      </c>
      <c r="G42" s="24" t="s">
        <v>152</v>
      </c>
      <c r="H42" s="24" t="s">
        <v>97</v>
      </c>
      <c r="I42" s="24" t="s">
        <v>98</v>
      </c>
      <c r="J42" s="24" t="s">
        <v>113</v>
      </c>
      <c r="K42" s="24" t="s">
        <v>108</v>
      </c>
      <c r="L42">
        <v>792651.67999999993</v>
      </c>
      <c r="M42">
        <v>193199.29</v>
      </c>
      <c r="N42">
        <v>14731.37</v>
      </c>
      <c r="O42">
        <v>28667.200000000001</v>
      </c>
      <c r="P42">
        <v>28101.72</v>
      </c>
      <c r="Q42">
        <v>527952.1</v>
      </c>
    </row>
    <row r="43" spans="1:17" x14ac:dyDescent="0.25">
      <c r="A43" t="s">
        <v>83</v>
      </c>
      <c r="D43" s="24" t="s">
        <v>153</v>
      </c>
      <c r="E43" s="24" t="s">
        <v>154</v>
      </c>
      <c r="F43">
        <v>0</v>
      </c>
      <c r="G43" s="24" t="s">
        <v>155</v>
      </c>
      <c r="H43" s="24" t="s">
        <v>156</v>
      </c>
      <c r="I43" s="24" t="s">
        <v>91</v>
      </c>
      <c r="J43" s="24" t="s">
        <v>113</v>
      </c>
      <c r="K43" s="24" t="s">
        <v>93</v>
      </c>
      <c r="L43">
        <v>583665.94000000006</v>
      </c>
      <c r="M43">
        <v>133899.77000000002</v>
      </c>
      <c r="N43">
        <v>17112.37</v>
      </c>
      <c r="O43">
        <v>33870.080000000002</v>
      </c>
      <c r="P43">
        <v>-172.49</v>
      </c>
      <c r="Q43">
        <v>398956.21</v>
      </c>
    </row>
    <row r="44" spans="1:17" x14ac:dyDescent="0.25">
      <c r="A44" t="s">
        <v>83</v>
      </c>
      <c r="D44" s="24" t="s">
        <v>157</v>
      </c>
      <c r="E44" s="24" t="s">
        <v>158</v>
      </c>
      <c r="F44">
        <v>0</v>
      </c>
      <c r="G44" s="24" t="s">
        <v>159</v>
      </c>
      <c r="H44" s="24" t="s">
        <v>117</v>
      </c>
      <c r="I44" s="24" t="s">
        <v>91</v>
      </c>
      <c r="J44" s="24" t="s">
        <v>113</v>
      </c>
      <c r="K44" s="24" t="s">
        <v>108</v>
      </c>
      <c r="L44">
        <v>241003.80000000002</v>
      </c>
      <c r="M44">
        <v>68048.350000000006</v>
      </c>
      <c r="N44">
        <v>0</v>
      </c>
      <c r="O44">
        <v>0</v>
      </c>
      <c r="P44">
        <v>9684.82</v>
      </c>
      <c r="Q44">
        <v>163270.63</v>
      </c>
    </row>
    <row r="45" spans="1:17" x14ac:dyDescent="0.25">
      <c r="A45" t="s">
        <v>83</v>
      </c>
      <c r="D45" s="24" t="s">
        <v>160</v>
      </c>
      <c r="E45" s="24" t="s">
        <v>161</v>
      </c>
      <c r="F45">
        <v>0</v>
      </c>
      <c r="G45" s="24" t="s">
        <v>162</v>
      </c>
      <c r="H45" s="24" t="s">
        <v>163</v>
      </c>
      <c r="I45" s="24" t="s">
        <v>122</v>
      </c>
      <c r="J45" s="24" t="s">
        <v>113</v>
      </c>
      <c r="K45" s="24" t="s">
        <v>99</v>
      </c>
      <c r="L45">
        <v>265271.41000000003</v>
      </c>
      <c r="M45">
        <v>76671.64</v>
      </c>
      <c r="N45">
        <v>0</v>
      </c>
      <c r="O45">
        <v>0</v>
      </c>
      <c r="P45">
        <v>5921.5</v>
      </c>
      <c r="Q45">
        <v>182678.27000000002</v>
      </c>
    </row>
    <row r="46" spans="1:17" x14ac:dyDescent="0.25">
      <c r="A46" t="s">
        <v>83</v>
      </c>
      <c r="D46" s="24" t="s">
        <v>164</v>
      </c>
      <c r="E46" s="24" t="s">
        <v>165</v>
      </c>
      <c r="F46">
        <v>0</v>
      </c>
      <c r="G46" s="24" t="s">
        <v>166</v>
      </c>
      <c r="H46" s="24" t="s">
        <v>167</v>
      </c>
      <c r="I46" s="24" t="s">
        <v>122</v>
      </c>
      <c r="J46" s="24" t="s">
        <v>92</v>
      </c>
      <c r="K46" s="24" t="s">
        <v>93</v>
      </c>
      <c r="L46">
        <v>879291.89999999991</v>
      </c>
      <c r="M46">
        <v>144894.48000000001</v>
      </c>
      <c r="N46">
        <v>38724.54</v>
      </c>
      <c r="O46">
        <v>18675.11</v>
      </c>
      <c r="P46">
        <v>0</v>
      </c>
      <c r="Q46">
        <v>676997.77</v>
      </c>
    </row>
    <row r="47" spans="1:17" x14ac:dyDescent="0.25">
      <c r="A47" t="s">
        <v>83</v>
      </c>
      <c r="D47" s="24" t="s">
        <v>168</v>
      </c>
      <c r="E47" s="24" t="s">
        <v>169</v>
      </c>
      <c r="F47">
        <v>0</v>
      </c>
      <c r="G47" s="24" t="s">
        <v>170</v>
      </c>
      <c r="H47" s="24" t="s">
        <v>171</v>
      </c>
      <c r="I47" s="24" t="s">
        <v>91</v>
      </c>
      <c r="J47" s="24" t="s">
        <v>92</v>
      </c>
      <c r="K47" s="24" t="s">
        <v>108</v>
      </c>
      <c r="L47">
        <v>295442.89</v>
      </c>
      <c r="M47">
        <v>118922</v>
      </c>
      <c r="N47">
        <v>40671.5</v>
      </c>
      <c r="O47">
        <v>17554.47</v>
      </c>
      <c r="P47">
        <v>0</v>
      </c>
      <c r="Q47">
        <v>118294.92</v>
      </c>
    </row>
    <row r="48" spans="1:17" x14ac:dyDescent="0.25">
      <c r="A48" t="s">
        <v>83</v>
      </c>
      <c r="D48" s="24" t="s">
        <v>172</v>
      </c>
      <c r="E48" s="24" t="s">
        <v>173</v>
      </c>
      <c r="F48">
        <v>0</v>
      </c>
      <c r="G48" s="24" t="s">
        <v>174</v>
      </c>
      <c r="H48" s="24" t="s">
        <v>175</v>
      </c>
      <c r="I48" s="24" t="s">
        <v>122</v>
      </c>
      <c r="J48" s="24" t="s">
        <v>113</v>
      </c>
      <c r="K48" s="24" t="s">
        <v>93</v>
      </c>
      <c r="L48">
        <v>1324499.83</v>
      </c>
      <c r="M48">
        <v>457089.01</v>
      </c>
      <c r="N48">
        <v>32573.309999999998</v>
      </c>
      <c r="O48">
        <v>47726.559999999998</v>
      </c>
      <c r="P48">
        <v>30519.91</v>
      </c>
      <c r="Q48">
        <v>756591.04</v>
      </c>
    </row>
    <row r="49" spans="1:17" x14ac:dyDescent="0.25">
      <c r="A49" t="s">
        <v>83</v>
      </c>
      <c r="D49" s="24" t="s">
        <v>176</v>
      </c>
      <c r="E49" s="24" t="s">
        <v>177</v>
      </c>
      <c r="F49">
        <v>0</v>
      </c>
      <c r="G49" s="24" t="s">
        <v>178</v>
      </c>
      <c r="H49" s="24" t="s">
        <v>179</v>
      </c>
      <c r="I49" s="24" t="s">
        <v>91</v>
      </c>
      <c r="J49" s="24" t="s">
        <v>92</v>
      </c>
      <c r="K49" s="24" t="s">
        <v>99</v>
      </c>
      <c r="L49">
        <v>164330.89000000001</v>
      </c>
      <c r="M49">
        <v>53935.939999999995</v>
      </c>
      <c r="N49">
        <v>14509.109999999999</v>
      </c>
      <c r="O49">
        <v>0</v>
      </c>
      <c r="P49">
        <v>10828.68</v>
      </c>
      <c r="Q49">
        <v>85057.159999999989</v>
      </c>
    </row>
    <row r="50" spans="1:17" x14ac:dyDescent="0.25">
      <c r="A50" t="s">
        <v>83</v>
      </c>
      <c r="D50" s="24" t="s">
        <v>180</v>
      </c>
      <c r="E50" s="24" t="s">
        <v>181</v>
      </c>
      <c r="F50">
        <v>0</v>
      </c>
      <c r="G50" s="24" t="s">
        <v>182</v>
      </c>
      <c r="H50" s="24" t="s">
        <v>183</v>
      </c>
      <c r="I50" s="24" t="s">
        <v>122</v>
      </c>
      <c r="J50" s="24" t="s">
        <v>92</v>
      </c>
      <c r="K50" s="24" t="s">
        <v>93</v>
      </c>
      <c r="L50">
        <v>805154.78</v>
      </c>
      <c r="M50">
        <v>173480.36000000002</v>
      </c>
      <c r="N50">
        <v>78253.52</v>
      </c>
      <c r="O50">
        <v>0</v>
      </c>
      <c r="P50">
        <v>18148.350000000002</v>
      </c>
      <c r="Q50">
        <v>535272.55000000005</v>
      </c>
    </row>
    <row r="51" spans="1:17" x14ac:dyDescent="0.25">
      <c r="A51" t="s">
        <v>83</v>
      </c>
      <c r="D51" s="24" t="s">
        <v>184</v>
      </c>
      <c r="E51" s="24" t="s">
        <v>185</v>
      </c>
      <c r="F51">
        <v>0</v>
      </c>
      <c r="G51" s="24" t="s">
        <v>186</v>
      </c>
      <c r="H51" s="24" t="s">
        <v>187</v>
      </c>
      <c r="I51" s="24" t="s">
        <v>122</v>
      </c>
      <c r="J51" s="24" t="s">
        <v>92</v>
      </c>
      <c r="K51" s="24" t="s">
        <v>99</v>
      </c>
      <c r="L51">
        <v>673057.35</v>
      </c>
      <c r="M51">
        <v>289446.35000000003</v>
      </c>
      <c r="N51">
        <v>16004.44</v>
      </c>
      <c r="O51">
        <v>14443.94</v>
      </c>
      <c r="P51">
        <v>25341.040000000001</v>
      </c>
      <c r="Q51">
        <v>327821.57999999996</v>
      </c>
    </row>
    <row r="52" spans="1:17" x14ac:dyDescent="0.25">
      <c r="A52" t="s">
        <v>83</v>
      </c>
      <c r="D52" s="24" t="s">
        <v>188</v>
      </c>
      <c r="E52" s="24" t="s">
        <v>189</v>
      </c>
      <c r="F52">
        <v>0</v>
      </c>
      <c r="G52" s="24" t="s">
        <v>190</v>
      </c>
      <c r="H52" s="24" t="s">
        <v>179</v>
      </c>
      <c r="I52" s="24" t="s">
        <v>91</v>
      </c>
      <c r="J52" s="24" t="s">
        <v>113</v>
      </c>
      <c r="K52" s="24" t="s">
        <v>93</v>
      </c>
      <c r="L52">
        <v>425258.76999999996</v>
      </c>
      <c r="M52">
        <v>115073.22</v>
      </c>
      <c r="N52">
        <v>17288.66</v>
      </c>
      <c r="O52">
        <v>0</v>
      </c>
      <c r="P52">
        <v>16783.71</v>
      </c>
      <c r="Q52">
        <v>276113.18</v>
      </c>
    </row>
    <row r="53" spans="1:17" x14ac:dyDescent="0.25">
      <c r="A53" t="s">
        <v>83</v>
      </c>
      <c r="D53" s="24" t="s">
        <v>191</v>
      </c>
      <c r="E53" s="24" t="s">
        <v>192</v>
      </c>
      <c r="F53">
        <v>0</v>
      </c>
      <c r="G53" s="24" t="s">
        <v>193</v>
      </c>
      <c r="H53" s="24" t="s">
        <v>194</v>
      </c>
      <c r="I53" s="24" t="s">
        <v>91</v>
      </c>
      <c r="J53" s="24" t="s">
        <v>113</v>
      </c>
      <c r="K53" s="24" t="s">
        <v>99</v>
      </c>
      <c r="L53">
        <v>140417.22999999998</v>
      </c>
      <c r="M53">
        <v>61726.15</v>
      </c>
      <c r="N53">
        <v>0</v>
      </c>
      <c r="O53">
        <v>-65.41</v>
      </c>
      <c r="P53">
        <v>0</v>
      </c>
      <c r="Q53">
        <v>78756.490000000005</v>
      </c>
    </row>
    <row r="54" spans="1:17" x14ac:dyDescent="0.25">
      <c r="A54" t="s">
        <v>83</v>
      </c>
      <c r="D54" s="24" t="s">
        <v>195</v>
      </c>
      <c r="E54" s="24" t="s">
        <v>196</v>
      </c>
      <c r="F54">
        <v>0</v>
      </c>
      <c r="G54" s="24" t="s">
        <v>197</v>
      </c>
      <c r="H54" s="24" t="s">
        <v>198</v>
      </c>
      <c r="I54" s="24" t="s">
        <v>91</v>
      </c>
      <c r="J54" s="24" t="s">
        <v>113</v>
      </c>
      <c r="K54" s="24" t="s">
        <v>108</v>
      </c>
      <c r="L54">
        <v>213914.81</v>
      </c>
      <c r="M54">
        <v>138732.64000000001</v>
      </c>
      <c r="N54">
        <v>-99.660000000000011</v>
      </c>
      <c r="O54">
        <v>0</v>
      </c>
      <c r="P54">
        <v>0</v>
      </c>
      <c r="Q54">
        <v>75281.83</v>
      </c>
    </row>
    <row r="55" spans="1:17" x14ac:dyDescent="0.25">
      <c r="A55" t="s">
        <v>83</v>
      </c>
      <c r="D55" s="24" t="s">
        <v>199</v>
      </c>
      <c r="E55" s="24" t="s">
        <v>200</v>
      </c>
      <c r="F55">
        <v>0</v>
      </c>
      <c r="G55" s="24" t="s">
        <v>201</v>
      </c>
      <c r="H55" s="24" t="s">
        <v>202</v>
      </c>
      <c r="I55" s="24" t="s">
        <v>122</v>
      </c>
      <c r="J55" s="24" t="s">
        <v>203</v>
      </c>
      <c r="K55" s="24" t="s">
        <v>93</v>
      </c>
      <c r="L55">
        <v>293794.60000000003</v>
      </c>
      <c r="M55">
        <v>95788.86</v>
      </c>
      <c r="N55">
        <v>0</v>
      </c>
      <c r="O55">
        <v>0</v>
      </c>
      <c r="P55">
        <v>-131.69</v>
      </c>
      <c r="Q55">
        <v>198137.43000000002</v>
      </c>
    </row>
    <row r="56" spans="1:17" x14ac:dyDescent="0.25">
      <c r="A56" t="s">
        <v>83</v>
      </c>
      <c r="D56" s="24" t="s">
        <v>204</v>
      </c>
      <c r="E56" s="24" t="s">
        <v>205</v>
      </c>
      <c r="F56">
        <v>0</v>
      </c>
      <c r="G56" s="24" t="s">
        <v>206</v>
      </c>
      <c r="H56" s="24" t="s">
        <v>156</v>
      </c>
      <c r="I56" s="24" t="s">
        <v>91</v>
      </c>
      <c r="J56" s="24" t="s">
        <v>113</v>
      </c>
      <c r="K56" s="24" t="s">
        <v>99</v>
      </c>
      <c r="L56">
        <v>170655.8</v>
      </c>
      <c r="M56">
        <v>115086.26999999999</v>
      </c>
      <c r="N56">
        <v>0</v>
      </c>
      <c r="O56">
        <v>0</v>
      </c>
      <c r="P56">
        <v>0</v>
      </c>
      <c r="Q56">
        <v>55569.53</v>
      </c>
    </row>
    <row r="57" spans="1:17" x14ac:dyDescent="0.25">
      <c r="A57" t="s">
        <v>83</v>
      </c>
      <c r="D57" s="24" t="s">
        <v>207</v>
      </c>
      <c r="E57" s="24" t="s">
        <v>208</v>
      </c>
      <c r="F57">
        <v>0</v>
      </c>
      <c r="G57" s="24" t="s">
        <v>209</v>
      </c>
      <c r="H57" s="24" t="s">
        <v>210</v>
      </c>
      <c r="I57" s="24" t="s">
        <v>91</v>
      </c>
      <c r="J57" s="24" t="s">
        <v>92</v>
      </c>
      <c r="K57" s="24" t="s">
        <v>93</v>
      </c>
      <c r="L57">
        <v>656569.67000000004</v>
      </c>
      <c r="M57">
        <v>191973.33</v>
      </c>
      <c r="N57">
        <v>0</v>
      </c>
      <c r="O57">
        <v>0</v>
      </c>
      <c r="P57">
        <v>-166.01999999999998</v>
      </c>
      <c r="Q57">
        <v>464762.36000000004</v>
      </c>
    </row>
    <row r="58" spans="1:17" x14ac:dyDescent="0.25">
      <c r="A58" t="s">
        <v>83</v>
      </c>
      <c r="D58" s="24" t="s">
        <v>211</v>
      </c>
      <c r="E58" s="24" t="s">
        <v>212</v>
      </c>
      <c r="F58">
        <v>0</v>
      </c>
      <c r="G58" s="24" t="s">
        <v>213</v>
      </c>
      <c r="H58" s="24" t="s">
        <v>214</v>
      </c>
      <c r="I58" s="24" t="s">
        <v>91</v>
      </c>
      <c r="J58" s="24" t="s">
        <v>113</v>
      </c>
      <c r="K58" s="24" t="s">
        <v>99</v>
      </c>
      <c r="L58">
        <v>116695.64</v>
      </c>
      <c r="M58">
        <v>53069.819999999992</v>
      </c>
      <c r="N58">
        <v>0</v>
      </c>
      <c r="O58">
        <v>6623.54</v>
      </c>
      <c r="P58">
        <v>0</v>
      </c>
      <c r="Q58">
        <v>57002.28</v>
      </c>
    </row>
    <row r="59" spans="1:17" x14ac:dyDescent="0.25">
      <c r="A59" t="s">
        <v>83</v>
      </c>
      <c r="D59" s="24" t="s">
        <v>215</v>
      </c>
      <c r="E59" s="24" t="s">
        <v>216</v>
      </c>
      <c r="F59">
        <v>0</v>
      </c>
      <c r="G59" s="24" t="s">
        <v>217</v>
      </c>
      <c r="H59" s="24" t="s">
        <v>171</v>
      </c>
      <c r="I59" s="24" t="s">
        <v>91</v>
      </c>
      <c r="J59" s="24" t="s">
        <v>92</v>
      </c>
      <c r="K59" s="24" t="s">
        <v>99</v>
      </c>
      <c r="L59">
        <v>159890.13999999998</v>
      </c>
      <c r="M59">
        <v>60645.469999999994</v>
      </c>
      <c r="N59">
        <v>0</v>
      </c>
      <c r="O59">
        <v>0</v>
      </c>
      <c r="P59">
        <v>10829.380000000001</v>
      </c>
      <c r="Q59">
        <v>88415.29</v>
      </c>
    </row>
    <row r="60" spans="1:17" x14ac:dyDescent="0.25">
      <c r="A60" t="s">
        <v>83</v>
      </c>
      <c r="D60" s="24" t="s">
        <v>218</v>
      </c>
      <c r="E60" s="24" t="s">
        <v>219</v>
      </c>
      <c r="F60">
        <v>0</v>
      </c>
      <c r="G60" s="24" t="s">
        <v>220</v>
      </c>
      <c r="H60" s="24" t="s">
        <v>97</v>
      </c>
      <c r="I60" s="24" t="s">
        <v>98</v>
      </c>
      <c r="J60" s="24" t="s">
        <v>113</v>
      </c>
      <c r="K60" s="24" t="s">
        <v>108</v>
      </c>
      <c r="L60">
        <v>708809.41</v>
      </c>
      <c r="M60">
        <v>227149.85</v>
      </c>
      <c r="N60">
        <v>14730.9</v>
      </c>
      <c r="O60">
        <v>14484.279999999999</v>
      </c>
      <c r="P60">
        <v>28253.030000000002</v>
      </c>
      <c r="Q60">
        <v>424191.35000000003</v>
      </c>
    </row>
    <row r="61" spans="1:17" x14ac:dyDescent="0.25">
      <c r="A61" t="s">
        <v>83</v>
      </c>
      <c r="D61" s="24" t="s">
        <v>221</v>
      </c>
      <c r="E61" s="24" t="s">
        <v>219</v>
      </c>
      <c r="F61">
        <v>0</v>
      </c>
      <c r="G61" s="24" t="s">
        <v>220</v>
      </c>
      <c r="H61" s="24" t="s">
        <v>97</v>
      </c>
      <c r="I61" s="24" t="s">
        <v>98</v>
      </c>
      <c r="J61" s="24" t="s">
        <v>113</v>
      </c>
      <c r="K61" s="24" t="s">
        <v>99</v>
      </c>
      <c r="L61">
        <v>262916.92</v>
      </c>
      <c r="M61">
        <v>64294.05</v>
      </c>
      <c r="N61">
        <v>0</v>
      </c>
      <c r="O61">
        <v>11784.19</v>
      </c>
      <c r="P61">
        <v>0</v>
      </c>
      <c r="Q61">
        <v>186838.68</v>
      </c>
    </row>
    <row r="62" spans="1:17" x14ac:dyDescent="0.25">
      <c r="A62" t="s">
        <v>83</v>
      </c>
      <c r="D62" s="24" t="s">
        <v>222</v>
      </c>
      <c r="E62" s="24" t="s">
        <v>223</v>
      </c>
      <c r="F62">
        <v>0</v>
      </c>
      <c r="G62" s="24" t="s">
        <v>224</v>
      </c>
      <c r="H62" s="24" t="s">
        <v>225</v>
      </c>
      <c r="I62" s="24" t="s">
        <v>91</v>
      </c>
      <c r="J62" s="24" t="s">
        <v>92</v>
      </c>
      <c r="K62" s="24" t="s">
        <v>108</v>
      </c>
      <c r="L62">
        <v>285957.7</v>
      </c>
      <c r="M62">
        <v>124339.19</v>
      </c>
      <c r="N62">
        <v>0</v>
      </c>
      <c r="O62">
        <v>0</v>
      </c>
      <c r="P62">
        <v>0</v>
      </c>
      <c r="Q62">
        <v>161618.51</v>
      </c>
    </row>
    <row r="63" spans="1:17" x14ac:dyDescent="0.25">
      <c r="A63" t="s">
        <v>83</v>
      </c>
      <c r="D63" s="24" t="s">
        <v>226</v>
      </c>
      <c r="E63" s="24" t="s">
        <v>227</v>
      </c>
      <c r="F63">
        <v>0</v>
      </c>
      <c r="G63" s="24" t="s">
        <v>228</v>
      </c>
      <c r="H63" s="24" t="s">
        <v>156</v>
      </c>
      <c r="I63" s="24" t="s">
        <v>91</v>
      </c>
      <c r="J63" s="24" t="s">
        <v>203</v>
      </c>
      <c r="K63" s="24" t="s">
        <v>93</v>
      </c>
      <c r="L63">
        <v>84955.4</v>
      </c>
      <c r="M63">
        <v>77731.73</v>
      </c>
      <c r="N63">
        <v>0</v>
      </c>
      <c r="O63">
        <v>0</v>
      </c>
      <c r="P63">
        <v>7365.7400000000007</v>
      </c>
      <c r="Q63">
        <v>-142.07</v>
      </c>
    </row>
    <row r="64" spans="1:17" x14ac:dyDescent="0.25">
      <c r="A64" t="s">
        <v>83</v>
      </c>
      <c r="D64" s="24" t="s">
        <v>229</v>
      </c>
      <c r="E64" s="24" t="s">
        <v>230</v>
      </c>
      <c r="F64">
        <v>0</v>
      </c>
      <c r="G64" s="24" t="s">
        <v>231</v>
      </c>
      <c r="H64" s="24" t="s">
        <v>232</v>
      </c>
      <c r="I64" s="24" t="s">
        <v>91</v>
      </c>
      <c r="J64" s="24" t="s">
        <v>92</v>
      </c>
      <c r="K64" s="24" t="s">
        <v>93</v>
      </c>
      <c r="L64">
        <v>1012686.1299999999</v>
      </c>
      <c r="M64">
        <v>367191.16000000003</v>
      </c>
      <c r="N64">
        <v>19754.400000000001</v>
      </c>
      <c r="O64">
        <v>0</v>
      </c>
      <c r="P64">
        <v>0</v>
      </c>
      <c r="Q64">
        <v>625740.56999999995</v>
      </c>
    </row>
    <row r="65" spans="1:17" x14ac:dyDescent="0.25">
      <c r="A65" t="s">
        <v>83</v>
      </c>
      <c r="D65" s="24" t="s">
        <v>233</v>
      </c>
      <c r="E65" s="24" t="s">
        <v>234</v>
      </c>
      <c r="F65">
        <v>0</v>
      </c>
      <c r="G65" s="24" t="s">
        <v>235</v>
      </c>
      <c r="H65" s="24" t="s">
        <v>117</v>
      </c>
      <c r="I65" s="24" t="s">
        <v>91</v>
      </c>
      <c r="J65" s="24" t="s">
        <v>113</v>
      </c>
      <c r="K65" s="24" t="s">
        <v>93</v>
      </c>
      <c r="L65">
        <v>507560.95</v>
      </c>
      <c r="M65">
        <v>196336.74</v>
      </c>
      <c r="N65">
        <v>0</v>
      </c>
      <c r="O65">
        <v>0</v>
      </c>
      <c r="P65">
        <v>-167.36</v>
      </c>
      <c r="Q65">
        <v>311391.57</v>
      </c>
    </row>
    <row r="66" spans="1:17" x14ac:dyDescent="0.25">
      <c r="A66" t="s">
        <v>83</v>
      </c>
      <c r="D66" s="24" t="s">
        <v>236</v>
      </c>
      <c r="E66" s="24" t="s">
        <v>237</v>
      </c>
      <c r="F66">
        <v>0</v>
      </c>
      <c r="G66" s="24" t="s">
        <v>238</v>
      </c>
      <c r="H66" s="24" t="s">
        <v>146</v>
      </c>
      <c r="I66" s="24" t="s">
        <v>91</v>
      </c>
      <c r="J66" s="24" t="s">
        <v>113</v>
      </c>
      <c r="K66" s="24" t="s">
        <v>108</v>
      </c>
      <c r="L66">
        <v>175368.65</v>
      </c>
      <c r="M66">
        <v>68492.58</v>
      </c>
      <c r="N66">
        <v>0</v>
      </c>
      <c r="O66">
        <v>0</v>
      </c>
      <c r="P66">
        <v>0</v>
      </c>
      <c r="Q66">
        <v>106876.06999999999</v>
      </c>
    </row>
    <row r="67" spans="1:17" x14ac:dyDescent="0.25">
      <c r="A67" t="s">
        <v>83</v>
      </c>
      <c r="D67" s="24" t="s">
        <v>239</v>
      </c>
      <c r="E67" s="24" t="s">
        <v>240</v>
      </c>
      <c r="F67">
        <v>0</v>
      </c>
      <c r="G67" s="24" t="s">
        <v>241</v>
      </c>
      <c r="H67" s="24" t="s">
        <v>242</v>
      </c>
      <c r="I67" s="24" t="s">
        <v>91</v>
      </c>
      <c r="J67" s="24" t="s">
        <v>92</v>
      </c>
      <c r="K67" s="24" t="s">
        <v>108</v>
      </c>
      <c r="L67">
        <v>152500.58000000002</v>
      </c>
      <c r="M67">
        <v>62894.600000000006</v>
      </c>
      <c r="N67">
        <v>0</v>
      </c>
      <c r="O67">
        <v>0</v>
      </c>
      <c r="P67">
        <v>0</v>
      </c>
      <c r="Q67">
        <v>89605.98000000001</v>
      </c>
    </row>
    <row r="68" spans="1:17" x14ac:dyDescent="0.25">
      <c r="A68" t="s">
        <v>83</v>
      </c>
      <c r="D68" s="24" t="s">
        <v>243</v>
      </c>
      <c r="E68" s="24" t="s">
        <v>244</v>
      </c>
      <c r="F68">
        <v>0</v>
      </c>
      <c r="G68" s="24" t="s">
        <v>245</v>
      </c>
      <c r="H68" s="24" t="s">
        <v>146</v>
      </c>
      <c r="I68" s="24" t="s">
        <v>91</v>
      </c>
      <c r="J68" s="24" t="s">
        <v>113</v>
      </c>
      <c r="K68" s="24" t="s">
        <v>93</v>
      </c>
      <c r="L68">
        <v>964676.43</v>
      </c>
      <c r="M68">
        <v>307306.15999999997</v>
      </c>
      <c r="N68">
        <v>17111.63</v>
      </c>
      <c r="O68">
        <v>34400.43</v>
      </c>
      <c r="P68">
        <v>33054.78</v>
      </c>
      <c r="Q68">
        <v>572803.43000000005</v>
      </c>
    </row>
    <row r="69" spans="1:17" x14ac:dyDescent="0.25">
      <c r="A69" t="s">
        <v>83</v>
      </c>
      <c r="D69" s="24" t="s">
        <v>246</v>
      </c>
      <c r="E69" s="24" t="s">
        <v>247</v>
      </c>
      <c r="F69">
        <v>0</v>
      </c>
      <c r="G69" s="24" t="s">
        <v>248</v>
      </c>
      <c r="H69" s="24" t="s">
        <v>225</v>
      </c>
      <c r="I69" s="24" t="s">
        <v>91</v>
      </c>
      <c r="J69" s="24" t="s">
        <v>92</v>
      </c>
      <c r="K69" s="24" t="s">
        <v>99</v>
      </c>
      <c r="L69">
        <v>153647.76</v>
      </c>
      <c r="M69">
        <v>101449.09999999999</v>
      </c>
      <c r="N69">
        <v>0</v>
      </c>
      <c r="O69">
        <v>0</v>
      </c>
      <c r="P69">
        <v>0</v>
      </c>
      <c r="Q69">
        <v>52198.659999999996</v>
      </c>
    </row>
    <row r="70" spans="1:17" x14ac:dyDescent="0.25">
      <c r="A70" t="s">
        <v>83</v>
      </c>
      <c r="D70" s="24" t="s">
        <v>249</v>
      </c>
      <c r="E70" s="24" t="s">
        <v>250</v>
      </c>
      <c r="F70">
        <v>0</v>
      </c>
      <c r="G70" s="24" t="s">
        <v>251</v>
      </c>
      <c r="H70" s="24" t="s">
        <v>252</v>
      </c>
      <c r="I70" s="24" t="s">
        <v>122</v>
      </c>
      <c r="J70" s="24" t="s">
        <v>113</v>
      </c>
      <c r="K70" s="24" t="s">
        <v>99</v>
      </c>
      <c r="L70">
        <v>766691.37</v>
      </c>
      <c r="M70">
        <v>250951.09999999998</v>
      </c>
      <c r="N70">
        <v>6039.88</v>
      </c>
      <c r="O70">
        <v>17614.46</v>
      </c>
      <c r="P70">
        <v>23686.38</v>
      </c>
      <c r="Q70">
        <v>468399.54999999993</v>
      </c>
    </row>
    <row r="71" spans="1:17" x14ac:dyDescent="0.25">
      <c r="A71" t="s">
        <v>83</v>
      </c>
      <c r="D71" s="24" t="s">
        <v>253</v>
      </c>
      <c r="E71" s="24" t="s">
        <v>254</v>
      </c>
      <c r="F71">
        <v>0</v>
      </c>
      <c r="G71" s="24" t="s">
        <v>255</v>
      </c>
      <c r="H71" s="24" t="s">
        <v>256</v>
      </c>
      <c r="I71" s="24" t="s">
        <v>91</v>
      </c>
      <c r="J71" s="24" t="s">
        <v>203</v>
      </c>
      <c r="K71" s="24" t="s">
        <v>93</v>
      </c>
      <c r="L71">
        <v>54278.32</v>
      </c>
      <c r="M71">
        <v>54425.27</v>
      </c>
      <c r="N71">
        <v>0</v>
      </c>
      <c r="O71">
        <v>0</v>
      </c>
      <c r="P71">
        <v>0</v>
      </c>
      <c r="Q71">
        <v>-146.94999999999999</v>
      </c>
    </row>
    <row r="72" spans="1:17" x14ac:dyDescent="0.25">
      <c r="A72" t="s">
        <v>83</v>
      </c>
      <c r="D72" s="24" t="s">
        <v>257</v>
      </c>
      <c r="E72" s="24" t="s">
        <v>258</v>
      </c>
      <c r="F72">
        <v>0</v>
      </c>
      <c r="G72" s="24" t="s">
        <v>259</v>
      </c>
      <c r="H72" s="24" t="s">
        <v>171</v>
      </c>
      <c r="I72" s="24" t="s">
        <v>91</v>
      </c>
      <c r="J72" s="24" t="s">
        <v>113</v>
      </c>
      <c r="K72" s="24" t="s">
        <v>108</v>
      </c>
      <c r="L72">
        <v>262159.94</v>
      </c>
      <c r="M72">
        <v>143281.69999999998</v>
      </c>
      <c r="N72">
        <v>-103.46</v>
      </c>
      <c r="O72">
        <v>9867.19</v>
      </c>
      <c r="P72">
        <v>9485.1</v>
      </c>
      <c r="Q72">
        <v>99629.41</v>
      </c>
    </row>
    <row r="73" spans="1:17" x14ac:dyDescent="0.25">
      <c r="A73" t="s">
        <v>83</v>
      </c>
      <c r="D73" s="24" t="s">
        <v>260</v>
      </c>
      <c r="E73" s="24" t="s">
        <v>261</v>
      </c>
      <c r="F73">
        <v>0</v>
      </c>
      <c r="G73" s="24" t="s">
        <v>262</v>
      </c>
      <c r="H73" s="24" t="s">
        <v>263</v>
      </c>
      <c r="I73" s="24" t="s">
        <v>91</v>
      </c>
      <c r="J73" s="24" t="s">
        <v>113</v>
      </c>
      <c r="K73" s="24" t="s">
        <v>108</v>
      </c>
      <c r="L73">
        <v>250244.32</v>
      </c>
      <c r="M73">
        <v>66569.61</v>
      </c>
      <c r="N73">
        <v>0</v>
      </c>
      <c r="O73">
        <v>9664.1</v>
      </c>
      <c r="P73">
        <v>0</v>
      </c>
      <c r="Q73">
        <v>174010.61000000002</v>
      </c>
    </row>
    <row r="74" spans="1:17" x14ac:dyDescent="0.25">
      <c r="A74" t="s">
        <v>83</v>
      </c>
      <c r="D74" s="24" t="s">
        <v>264</v>
      </c>
      <c r="E74" s="24" t="s">
        <v>265</v>
      </c>
      <c r="F74">
        <v>0</v>
      </c>
      <c r="G74" s="24" t="s">
        <v>266</v>
      </c>
      <c r="H74" s="24" t="s">
        <v>267</v>
      </c>
      <c r="I74" s="24" t="s">
        <v>122</v>
      </c>
      <c r="J74" s="24" t="s">
        <v>92</v>
      </c>
      <c r="K74" s="24" t="s">
        <v>99</v>
      </c>
      <c r="L74">
        <v>678647.71</v>
      </c>
      <c r="M74">
        <v>229045.61000000002</v>
      </c>
      <c r="N74">
        <v>14443.58</v>
      </c>
      <c r="O74">
        <v>27115.160000000003</v>
      </c>
      <c r="P74">
        <v>0</v>
      </c>
      <c r="Q74">
        <v>408043.36</v>
      </c>
    </row>
    <row r="75" spans="1:17" x14ac:dyDescent="0.25">
      <c r="A75" t="s">
        <v>83</v>
      </c>
      <c r="D75" s="24" t="s">
        <v>268</v>
      </c>
      <c r="E75" s="24" t="s">
        <v>269</v>
      </c>
      <c r="F75">
        <v>0</v>
      </c>
      <c r="G75" s="24" t="s">
        <v>270</v>
      </c>
      <c r="H75" s="24" t="s">
        <v>271</v>
      </c>
      <c r="I75" s="24" t="s">
        <v>91</v>
      </c>
      <c r="J75" s="24" t="s">
        <v>92</v>
      </c>
      <c r="K75" s="24" t="s">
        <v>108</v>
      </c>
      <c r="L75">
        <v>302543.49</v>
      </c>
      <c r="M75">
        <v>160470.66</v>
      </c>
      <c r="N75">
        <v>0</v>
      </c>
      <c r="O75">
        <v>0</v>
      </c>
      <c r="P75">
        <v>0</v>
      </c>
      <c r="Q75">
        <v>142072.83000000002</v>
      </c>
    </row>
    <row r="76" spans="1:17" x14ac:dyDescent="0.25">
      <c r="A76" t="s">
        <v>83</v>
      </c>
      <c r="D76" s="24" t="s">
        <v>272</v>
      </c>
      <c r="E76" s="24" t="s">
        <v>273</v>
      </c>
      <c r="F76">
        <v>0</v>
      </c>
      <c r="G76" s="24" t="s">
        <v>274</v>
      </c>
      <c r="H76" s="24" t="s">
        <v>275</v>
      </c>
      <c r="I76" s="24" t="s">
        <v>122</v>
      </c>
      <c r="J76" s="24" t="s">
        <v>113</v>
      </c>
      <c r="K76" s="24" t="s">
        <v>93</v>
      </c>
      <c r="L76">
        <v>1261592.98</v>
      </c>
      <c r="M76">
        <v>336892.63</v>
      </c>
      <c r="N76">
        <v>80655.55</v>
      </c>
      <c r="O76">
        <v>49437.02</v>
      </c>
      <c r="P76">
        <v>15513.82</v>
      </c>
      <c r="Q76">
        <v>779093.96</v>
      </c>
    </row>
    <row r="77" spans="1:17" x14ac:dyDescent="0.25">
      <c r="A77" t="s">
        <v>83</v>
      </c>
      <c r="D77" s="24" t="s">
        <v>276</v>
      </c>
      <c r="E77" s="24" t="s">
        <v>277</v>
      </c>
      <c r="F77">
        <v>0</v>
      </c>
      <c r="G77" s="24" t="s">
        <v>266</v>
      </c>
      <c r="H77" s="24" t="s">
        <v>278</v>
      </c>
      <c r="I77" s="24" t="s">
        <v>122</v>
      </c>
      <c r="J77" s="24" t="s">
        <v>113</v>
      </c>
      <c r="K77" s="24" t="s">
        <v>108</v>
      </c>
      <c r="L77">
        <v>572313.75</v>
      </c>
      <c r="M77">
        <v>193452.46000000002</v>
      </c>
      <c r="N77">
        <v>0</v>
      </c>
      <c r="O77">
        <v>14501.75</v>
      </c>
      <c r="P77">
        <v>0</v>
      </c>
      <c r="Q77">
        <v>364359.54000000004</v>
      </c>
    </row>
    <row r="78" spans="1:17" x14ac:dyDescent="0.25">
      <c r="A78" t="s">
        <v>83</v>
      </c>
      <c r="D78" s="24" t="s">
        <v>279</v>
      </c>
      <c r="E78" s="24" t="s">
        <v>280</v>
      </c>
      <c r="F78">
        <v>0</v>
      </c>
      <c r="G78" s="24" t="s">
        <v>281</v>
      </c>
      <c r="H78" s="24" t="s">
        <v>282</v>
      </c>
      <c r="I78" s="24" t="s">
        <v>91</v>
      </c>
      <c r="J78" s="24" t="s">
        <v>92</v>
      </c>
      <c r="K78" s="24" t="s">
        <v>99</v>
      </c>
      <c r="L78">
        <v>206591.27000000002</v>
      </c>
      <c r="M78">
        <v>81940.23</v>
      </c>
      <c r="N78">
        <v>0</v>
      </c>
      <c r="O78">
        <v>0</v>
      </c>
      <c r="P78">
        <v>0</v>
      </c>
      <c r="Q78">
        <v>124651.04000000001</v>
      </c>
    </row>
    <row r="79" spans="1:17" x14ac:dyDescent="0.25">
      <c r="A79" t="s">
        <v>83</v>
      </c>
      <c r="D79" s="24" t="s">
        <v>283</v>
      </c>
      <c r="E79" s="24" t="s">
        <v>284</v>
      </c>
      <c r="F79">
        <v>0</v>
      </c>
      <c r="G79" s="24" t="s">
        <v>285</v>
      </c>
      <c r="H79" s="24" t="s">
        <v>286</v>
      </c>
      <c r="I79" s="24" t="s">
        <v>122</v>
      </c>
      <c r="J79" s="24" t="s">
        <v>92</v>
      </c>
      <c r="K79" s="24" t="s">
        <v>99</v>
      </c>
      <c r="L79">
        <v>722969.34</v>
      </c>
      <c r="M79">
        <v>218198.88</v>
      </c>
      <c r="N79">
        <v>16004.330000000002</v>
      </c>
      <c r="O79">
        <v>-143.9</v>
      </c>
      <c r="P79">
        <v>0</v>
      </c>
      <c r="Q79">
        <v>488910.02999999997</v>
      </c>
    </row>
    <row r="80" spans="1:17" x14ac:dyDescent="0.25">
      <c r="A80" t="s">
        <v>83</v>
      </c>
      <c r="D80" s="24" t="s">
        <v>287</v>
      </c>
      <c r="E80" s="24" t="s">
        <v>288</v>
      </c>
      <c r="F80">
        <v>0</v>
      </c>
      <c r="G80" s="24" t="s">
        <v>289</v>
      </c>
      <c r="H80" s="24" t="s">
        <v>290</v>
      </c>
      <c r="I80" s="24" t="s">
        <v>122</v>
      </c>
      <c r="J80" s="24" t="s">
        <v>113</v>
      </c>
      <c r="K80" s="24" t="s">
        <v>108</v>
      </c>
      <c r="L80">
        <v>1678924.65</v>
      </c>
      <c r="M80">
        <v>531525.29</v>
      </c>
      <c r="N80">
        <v>101429.17</v>
      </c>
      <c r="O80">
        <v>14485.09</v>
      </c>
      <c r="P80">
        <v>14427.429999999998</v>
      </c>
      <c r="Q80">
        <v>1017057.6699999999</v>
      </c>
    </row>
    <row r="81" spans="1:17" x14ac:dyDescent="0.25">
      <c r="A81" t="s">
        <v>83</v>
      </c>
      <c r="D81" s="24" t="s">
        <v>291</v>
      </c>
      <c r="E81" s="24" t="s">
        <v>292</v>
      </c>
      <c r="F81">
        <v>0</v>
      </c>
      <c r="G81" s="24" t="s">
        <v>293</v>
      </c>
      <c r="H81" s="24" t="s">
        <v>294</v>
      </c>
      <c r="I81" s="24" t="s">
        <v>122</v>
      </c>
      <c r="J81" s="24" t="s">
        <v>203</v>
      </c>
      <c r="K81" s="24" t="s">
        <v>108</v>
      </c>
      <c r="L81">
        <v>373319.45</v>
      </c>
      <c r="M81">
        <v>191326.5</v>
      </c>
      <c r="N81">
        <v>0</v>
      </c>
      <c r="O81">
        <v>-134.42999999999998</v>
      </c>
      <c r="P81">
        <v>0</v>
      </c>
      <c r="Q81">
        <v>182127.37999999998</v>
      </c>
    </row>
    <row r="82" spans="1:17" x14ac:dyDescent="0.25">
      <c r="A82" t="s">
        <v>83</v>
      </c>
      <c r="D82" s="24" t="s">
        <v>295</v>
      </c>
      <c r="E82" s="24" t="s">
        <v>296</v>
      </c>
      <c r="F82">
        <v>0</v>
      </c>
      <c r="G82" s="24" t="s">
        <v>297</v>
      </c>
      <c r="H82" s="24" t="s">
        <v>298</v>
      </c>
      <c r="I82" s="24" t="s">
        <v>91</v>
      </c>
      <c r="J82" s="24" t="s">
        <v>203</v>
      </c>
      <c r="K82" s="24" t="s">
        <v>93</v>
      </c>
      <c r="L82">
        <v>68704.86</v>
      </c>
      <c r="M82">
        <v>69159.680000000008</v>
      </c>
      <c r="N82">
        <v>0</v>
      </c>
      <c r="O82">
        <v>-75.059999999999988</v>
      </c>
      <c r="P82">
        <v>0</v>
      </c>
      <c r="Q82">
        <v>-379.76000000000005</v>
      </c>
    </row>
    <row r="83" spans="1:17" x14ac:dyDescent="0.25">
      <c r="A83" t="s">
        <v>83</v>
      </c>
      <c r="D83" s="24" t="s">
        <v>299</v>
      </c>
      <c r="E83" s="24" t="s">
        <v>300</v>
      </c>
      <c r="F83">
        <v>0</v>
      </c>
      <c r="G83" s="24" t="s">
        <v>301</v>
      </c>
      <c r="H83" s="24" t="s">
        <v>302</v>
      </c>
      <c r="I83" s="24" t="s">
        <v>122</v>
      </c>
      <c r="J83" s="24" t="s">
        <v>92</v>
      </c>
      <c r="K83" s="24" t="s">
        <v>99</v>
      </c>
      <c r="L83">
        <v>1341836.78</v>
      </c>
      <c r="M83">
        <v>326399.33</v>
      </c>
      <c r="N83">
        <v>80021.070000000007</v>
      </c>
      <c r="O83">
        <v>14444.48</v>
      </c>
      <c r="P83">
        <v>12670.76</v>
      </c>
      <c r="Q83">
        <v>908301.14</v>
      </c>
    </row>
    <row r="84" spans="1:17" x14ac:dyDescent="0.25">
      <c r="A84" t="s">
        <v>83</v>
      </c>
      <c r="D84" s="24" t="s">
        <v>303</v>
      </c>
      <c r="E84" s="24" t="s">
        <v>304</v>
      </c>
      <c r="F84">
        <v>0</v>
      </c>
      <c r="G84" s="24" t="s">
        <v>305</v>
      </c>
      <c r="H84" s="24" t="s">
        <v>306</v>
      </c>
      <c r="I84" s="24" t="s">
        <v>122</v>
      </c>
      <c r="J84" s="24" t="s">
        <v>113</v>
      </c>
      <c r="K84" s="24" t="s">
        <v>93</v>
      </c>
      <c r="L84">
        <v>1046042.24</v>
      </c>
      <c r="M84">
        <v>271419.8</v>
      </c>
      <c r="N84">
        <v>33435.57</v>
      </c>
      <c r="O84">
        <v>0</v>
      </c>
      <c r="P84">
        <v>15681.61</v>
      </c>
      <c r="Q84">
        <v>725505.26</v>
      </c>
    </row>
    <row r="85" spans="1:17" x14ac:dyDescent="0.25">
      <c r="A85" t="s">
        <v>83</v>
      </c>
      <c r="D85" s="24" t="s">
        <v>307</v>
      </c>
      <c r="E85" s="24" t="s">
        <v>308</v>
      </c>
      <c r="F85">
        <v>0</v>
      </c>
      <c r="G85" s="24" t="s">
        <v>309</v>
      </c>
      <c r="H85" s="24" t="s">
        <v>310</v>
      </c>
      <c r="I85" s="24" t="s">
        <v>122</v>
      </c>
      <c r="J85" s="24" t="s">
        <v>203</v>
      </c>
      <c r="K85" s="24" t="s">
        <v>108</v>
      </c>
      <c r="L85">
        <v>387500.65</v>
      </c>
      <c r="M85">
        <v>180422.71</v>
      </c>
      <c r="N85">
        <v>27758.880000000001</v>
      </c>
      <c r="O85">
        <v>13337.85</v>
      </c>
      <c r="P85">
        <v>-113.02000000000001</v>
      </c>
      <c r="Q85">
        <v>166094.23000000001</v>
      </c>
    </row>
    <row r="86" spans="1:17" x14ac:dyDescent="0.25">
      <c r="A86" t="s">
        <v>83</v>
      </c>
      <c r="D86" s="24" t="s">
        <v>311</v>
      </c>
      <c r="E86" s="24" t="s">
        <v>312</v>
      </c>
      <c r="F86">
        <v>0</v>
      </c>
      <c r="G86" s="24" t="s">
        <v>313</v>
      </c>
      <c r="H86" s="24" t="s">
        <v>314</v>
      </c>
      <c r="I86" s="24" t="s">
        <v>91</v>
      </c>
      <c r="J86" s="24" t="s">
        <v>92</v>
      </c>
      <c r="K86" s="24" t="s">
        <v>108</v>
      </c>
      <c r="L86">
        <v>236826.33</v>
      </c>
      <c r="M86">
        <v>101497.32</v>
      </c>
      <c r="N86">
        <v>21305.03</v>
      </c>
      <c r="O86">
        <v>0</v>
      </c>
      <c r="P86">
        <v>17553.78</v>
      </c>
      <c r="Q86">
        <v>96470.200000000012</v>
      </c>
    </row>
    <row r="87" spans="1:17" x14ac:dyDescent="0.25">
      <c r="A87" t="s">
        <v>83</v>
      </c>
      <c r="D87" s="24" t="s">
        <v>315</v>
      </c>
      <c r="E87" s="24" t="s">
        <v>316</v>
      </c>
      <c r="F87">
        <v>0</v>
      </c>
      <c r="G87" s="24" t="s">
        <v>317</v>
      </c>
      <c r="H87" s="24" t="s">
        <v>318</v>
      </c>
      <c r="I87" s="24" t="s">
        <v>91</v>
      </c>
      <c r="J87" s="24" t="s">
        <v>203</v>
      </c>
      <c r="K87" s="24" t="s">
        <v>93</v>
      </c>
      <c r="L87">
        <v>70096.510000000009</v>
      </c>
      <c r="M87">
        <v>70249.090000000011</v>
      </c>
      <c r="N87">
        <v>0</v>
      </c>
      <c r="O87">
        <v>0</v>
      </c>
      <c r="P87">
        <v>0</v>
      </c>
      <c r="Q87">
        <v>-152.57999999999998</v>
      </c>
    </row>
    <row r="88" spans="1:17" x14ac:dyDescent="0.25">
      <c r="A88" t="s">
        <v>83</v>
      </c>
      <c r="D88" s="24" t="s">
        <v>319</v>
      </c>
      <c r="E88" s="24" t="s">
        <v>320</v>
      </c>
      <c r="F88">
        <v>0</v>
      </c>
      <c r="G88" s="24" t="s">
        <v>321</v>
      </c>
      <c r="H88" s="24" t="s">
        <v>322</v>
      </c>
      <c r="I88" s="24" t="s">
        <v>122</v>
      </c>
      <c r="J88" s="24" t="s">
        <v>92</v>
      </c>
      <c r="K88" s="24" t="s">
        <v>108</v>
      </c>
      <c r="L88">
        <v>602683.67000000004</v>
      </c>
      <c r="M88">
        <v>143599.22</v>
      </c>
      <c r="N88">
        <v>28174.479999999996</v>
      </c>
      <c r="O88">
        <v>42728.15</v>
      </c>
      <c r="P88">
        <v>14386.52</v>
      </c>
      <c r="Q88">
        <v>373795.3</v>
      </c>
    </row>
    <row r="89" spans="1:17" x14ac:dyDescent="0.25">
      <c r="A89" t="s">
        <v>83</v>
      </c>
      <c r="D89" s="24" t="s">
        <v>323</v>
      </c>
      <c r="E89" s="24" t="s">
        <v>324</v>
      </c>
      <c r="F89">
        <v>0</v>
      </c>
      <c r="G89" s="24" t="s">
        <v>325</v>
      </c>
      <c r="H89" s="24" t="s">
        <v>326</v>
      </c>
      <c r="I89" s="24" t="s">
        <v>122</v>
      </c>
      <c r="J89" s="24" t="s">
        <v>203</v>
      </c>
      <c r="K89" s="24" t="s">
        <v>108</v>
      </c>
      <c r="L89">
        <v>371367.54000000004</v>
      </c>
      <c r="M89">
        <v>161999.22</v>
      </c>
      <c r="N89">
        <v>0</v>
      </c>
      <c r="O89">
        <v>24350.010000000002</v>
      </c>
      <c r="P89">
        <v>11068.15</v>
      </c>
      <c r="Q89">
        <v>173950.16</v>
      </c>
    </row>
    <row r="90" spans="1:17" x14ac:dyDescent="0.25">
      <c r="A90" t="s">
        <v>83</v>
      </c>
      <c r="D90" s="24" t="s">
        <v>327</v>
      </c>
      <c r="E90" s="24" t="s">
        <v>328</v>
      </c>
      <c r="F90">
        <v>0</v>
      </c>
      <c r="G90" s="24" t="s">
        <v>329</v>
      </c>
      <c r="H90" s="24" t="s">
        <v>330</v>
      </c>
      <c r="I90" s="24" t="s">
        <v>122</v>
      </c>
      <c r="J90" s="24" t="s">
        <v>92</v>
      </c>
      <c r="K90" s="24" t="s">
        <v>93</v>
      </c>
      <c r="L90">
        <v>1063025.95</v>
      </c>
      <c r="M90">
        <v>161244.72</v>
      </c>
      <c r="N90">
        <v>18958.43</v>
      </c>
      <c r="O90">
        <v>0</v>
      </c>
      <c r="P90">
        <v>0</v>
      </c>
      <c r="Q90">
        <v>882822.79999999993</v>
      </c>
    </row>
    <row r="91" spans="1:17" x14ac:dyDescent="0.25">
      <c r="A91" t="s">
        <v>83</v>
      </c>
      <c r="D91" s="24" t="s">
        <v>331</v>
      </c>
      <c r="E91" s="24" t="s">
        <v>332</v>
      </c>
      <c r="F91">
        <v>0</v>
      </c>
      <c r="G91" s="24" t="s">
        <v>333</v>
      </c>
      <c r="H91" s="24" t="s">
        <v>334</v>
      </c>
      <c r="I91" s="24" t="s">
        <v>122</v>
      </c>
      <c r="J91" s="24" t="s">
        <v>92</v>
      </c>
      <c r="K91" s="24" t="s">
        <v>108</v>
      </c>
      <c r="L91">
        <v>548131.31999999995</v>
      </c>
      <c r="M91">
        <v>172778.98</v>
      </c>
      <c r="N91">
        <v>0</v>
      </c>
      <c r="O91">
        <v>0</v>
      </c>
      <c r="P91">
        <v>0</v>
      </c>
      <c r="Q91">
        <v>375352.34</v>
      </c>
    </row>
    <row r="92" spans="1:17" x14ac:dyDescent="0.25">
      <c r="A92" t="s">
        <v>83</v>
      </c>
      <c r="D92" s="24" t="s">
        <v>335</v>
      </c>
      <c r="E92" s="24" t="s">
        <v>336</v>
      </c>
      <c r="F92">
        <v>0</v>
      </c>
      <c r="G92" s="24" t="s">
        <v>337</v>
      </c>
      <c r="H92" s="24" t="s">
        <v>338</v>
      </c>
      <c r="I92" s="24" t="s">
        <v>122</v>
      </c>
      <c r="J92" s="24" t="s">
        <v>113</v>
      </c>
      <c r="K92" s="24" t="s">
        <v>93</v>
      </c>
      <c r="L92">
        <v>2495095.61</v>
      </c>
      <c r="M92">
        <v>896085.05</v>
      </c>
      <c r="N92">
        <v>49116.99</v>
      </c>
      <c r="O92">
        <v>16651.36</v>
      </c>
      <c r="P92">
        <v>15850.98</v>
      </c>
      <c r="Q92">
        <v>1517391.23</v>
      </c>
    </row>
    <row r="93" spans="1:17" x14ac:dyDescent="0.25">
      <c r="A93" t="s">
        <v>83</v>
      </c>
      <c r="D93" s="24" t="s">
        <v>339</v>
      </c>
      <c r="E93" s="24" t="s">
        <v>340</v>
      </c>
      <c r="F93">
        <v>0</v>
      </c>
      <c r="G93" s="24" t="s">
        <v>341</v>
      </c>
      <c r="H93" s="24" t="s">
        <v>342</v>
      </c>
      <c r="I93" s="24" t="s">
        <v>122</v>
      </c>
      <c r="J93" s="24" t="s">
        <v>203</v>
      </c>
      <c r="K93" s="24" t="s">
        <v>93</v>
      </c>
      <c r="L93">
        <v>304220.03000000003</v>
      </c>
      <c r="M93">
        <v>39498.26</v>
      </c>
      <c r="N93">
        <v>23590.960000000003</v>
      </c>
      <c r="O93">
        <v>38700.68</v>
      </c>
      <c r="P93">
        <v>0</v>
      </c>
      <c r="Q93">
        <v>202430.12999999998</v>
      </c>
    </row>
    <row r="94" spans="1:17" x14ac:dyDescent="0.25">
      <c r="A94" t="s">
        <v>83</v>
      </c>
      <c r="D94" s="24" t="s">
        <v>343</v>
      </c>
      <c r="E94" s="24" t="s">
        <v>344</v>
      </c>
      <c r="F94">
        <v>0</v>
      </c>
      <c r="G94" s="24" t="s">
        <v>345</v>
      </c>
      <c r="H94" s="24" t="s">
        <v>346</v>
      </c>
      <c r="I94" s="24" t="s">
        <v>122</v>
      </c>
      <c r="J94" s="24" t="s">
        <v>203</v>
      </c>
      <c r="K94" s="24" t="s">
        <v>108</v>
      </c>
      <c r="L94">
        <v>294002.07</v>
      </c>
      <c r="M94">
        <v>141385.51999999999</v>
      </c>
      <c r="N94">
        <v>0</v>
      </c>
      <c r="O94">
        <v>11290.49</v>
      </c>
      <c r="P94">
        <v>0</v>
      </c>
      <c r="Q94">
        <v>141326.06</v>
      </c>
    </row>
    <row r="95" spans="1:17" x14ac:dyDescent="0.25">
      <c r="A95" t="s">
        <v>83</v>
      </c>
      <c r="D95" s="24" t="s">
        <v>347</v>
      </c>
      <c r="E95" s="24" t="s">
        <v>348</v>
      </c>
      <c r="F95">
        <v>0</v>
      </c>
      <c r="G95" s="24" t="s">
        <v>349</v>
      </c>
      <c r="H95" s="24" t="s">
        <v>350</v>
      </c>
      <c r="I95" s="24" t="s">
        <v>122</v>
      </c>
      <c r="J95" s="24" t="s">
        <v>92</v>
      </c>
      <c r="K95" s="24" t="s">
        <v>108</v>
      </c>
      <c r="L95">
        <v>614733.87</v>
      </c>
      <c r="M95">
        <v>186147.08</v>
      </c>
      <c r="N95">
        <v>14242.67</v>
      </c>
      <c r="O95">
        <v>0</v>
      </c>
      <c r="P95">
        <v>12946.77</v>
      </c>
      <c r="Q95">
        <v>401397.35</v>
      </c>
    </row>
    <row r="96" spans="1:17" x14ac:dyDescent="0.25">
      <c r="A96" t="s">
        <v>83</v>
      </c>
      <c r="D96" s="24" t="s">
        <v>351</v>
      </c>
      <c r="E96" s="24" t="s">
        <v>352</v>
      </c>
      <c r="F96">
        <v>0</v>
      </c>
      <c r="G96" s="24" t="s">
        <v>353</v>
      </c>
      <c r="H96" s="24" t="s">
        <v>354</v>
      </c>
      <c r="I96" s="24" t="s">
        <v>122</v>
      </c>
      <c r="J96" s="24" t="s">
        <v>203</v>
      </c>
      <c r="K96" s="24" t="s">
        <v>93</v>
      </c>
      <c r="L96">
        <v>363958.02999999997</v>
      </c>
      <c r="M96">
        <v>101126.67000000001</v>
      </c>
      <c r="N96">
        <v>11733.74</v>
      </c>
      <c r="O96">
        <v>0</v>
      </c>
      <c r="P96">
        <v>12109.339999999998</v>
      </c>
      <c r="Q96">
        <v>238988.28</v>
      </c>
    </row>
    <row r="97" spans="1:17" x14ac:dyDescent="0.25">
      <c r="A97" t="s">
        <v>83</v>
      </c>
      <c r="D97" s="24" t="s">
        <v>355</v>
      </c>
      <c r="E97" s="24" t="s">
        <v>356</v>
      </c>
      <c r="F97">
        <v>0</v>
      </c>
      <c r="G97" s="24" t="s">
        <v>357</v>
      </c>
      <c r="H97" s="24" t="s">
        <v>358</v>
      </c>
      <c r="I97" s="24" t="s">
        <v>122</v>
      </c>
      <c r="J97" s="24" t="s">
        <v>92</v>
      </c>
      <c r="K97" s="24" t="s">
        <v>93</v>
      </c>
      <c r="L97">
        <v>788954.37</v>
      </c>
      <c r="M97">
        <v>183299.24</v>
      </c>
      <c r="N97">
        <v>19765.600000000002</v>
      </c>
      <c r="O97">
        <v>0</v>
      </c>
      <c r="P97">
        <v>0</v>
      </c>
      <c r="Q97">
        <v>585889.53</v>
      </c>
    </row>
    <row r="98" spans="1:17" x14ac:dyDescent="0.25">
      <c r="A98" t="s">
        <v>83</v>
      </c>
      <c r="D98" s="24" t="s">
        <v>359</v>
      </c>
      <c r="E98" s="24" t="s">
        <v>360</v>
      </c>
      <c r="F98">
        <v>0</v>
      </c>
      <c r="G98" s="24" t="s">
        <v>361</v>
      </c>
      <c r="H98" s="24" t="s">
        <v>362</v>
      </c>
      <c r="I98" s="24" t="s">
        <v>122</v>
      </c>
      <c r="J98" s="24" t="s">
        <v>92</v>
      </c>
      <c r="K98" s="24" t="s">
        <v>108</v>
      </c>
      <c r="L98">
        <v>518789.38</v>
      </c>
      <c r="M98">
        <v>157565.37</v>
      </c>
      <c r="N98">
        <v>42559.5</v>
      </c>
      <c r="O98">
        <v>28342.21</v>
      </c>
      <c r="P98">
        <v>-142.30000000000001</v>
      </c>
      <c r="Q98">
        <v>290464.59999999998</v>
      </c>
    </row>
    <row r="99" spans="1:17" x14ac:dyDescent="0.25">
      <c r="A99" t="s">
        <v>83</v>
      </c>
      <c r="D99" s="24" t="s">
        <v>363</v>
      </c>
      <c r="E99" s="24" t="s">
        <v>364</v>
      </c>
      <c r="F99">
        <v>0</v>
      </c>
      <c r="G99" s="24" t="s">
        <v>365</v>
      </c>
      <c r="H99" s="24" t="s">
        <v>366</v>
      </c>
      <c r="I99" s="24" t="s">
        <v>122</v>
      </c>
      <c r="J99" s="24" t="s">
        <v>92</v>
      </c>
      <c r="K99" s="24" t="s">
        <v>108</v>
      </c>
      <c r="L99">
        <v>552187.66</v>
      </c>
      <c r="M99">
        <v>192189.74</v>
      </c>
      <c r="N99">
        <v>14242.300000000001</v>
      </c>
      <c r="O99">
        <v>0</v>
      </c>
      <c r="P99">
        <v>25895.16</v>
      </c>
      <c r="Q99">
        <v>319860.46000000002</v>
      </c>
    </row>
    <row r="100" spans="1:17" x14ac:dyDescent="0.25">
      <c r="A100" t="s">
        <v>83</v>
      </c>
      <c r="D100" s="24" t="s">
        <v>367</v>
      </c>
      <c r="E100" s="24" t="s">
        <v>368</v>
      </c>
      <c r="F100">
        <v>0</v>
      </c>
      <c r="G100" s="24" t="s">
        <v>369</v>
      </c>
      <c r="H100" s="24" t="s">
        <v>370</v>
      </c>
      <c r="I100" s="24" t="s">
        <v>91</v>
      </c>
      <c r="J100" s="24" t="s">
        <v>203</v>
      </c>
      <c r="K100" s="24" t="s">
        <v>93</v>
      </c>
      <c r="L100">
        <v>130570.90999999999</v>
      </c>
      <c r="M100">
        <v>131101.54</v>
      </c>
      <c r="N100">
        <v>0</v>
      </c>
      <c r="O100">
        <v>0</v>
      </c>
      <c r="P100">
        <v>0</v>
      </c>
      <c r="Q100">
        <v>-530.63</v>
      </c>
    </row>
    <row r="101" spans="1:17" x14ac:dyDescent="0.25">
      <c r="A101" t="s">
        <v>83</v>
      </c>
      <c r="D101" s="24" t="s">
        <v>371</v>
      </c>
      <c r="E101" s="24" t="s">
        <v>372</v>
      </c>
      <c r="F101">
        <v>0</v>
      </c>
      <c r="G101" s="24" t="s">
        <v>373</v>
      </c>
      <c r="H101" s="24" t="s">
        <v>374</v>
      </c>
      <c r="I101" s="24" t="s">
        <v>122</v>
      </c>
      <c r="J101" s="24" t="s">
        <v>203</v>
      </c>
      <c r="K101" s="24" t="s">
        <v>99</v>
      </c>
      <c r="L101">
        <v>240905.61</v>
      </c>
      <c r="M101">
        <v>35502.93</v>
      </c>
      <c r="N101">
        <v>16482.53</v>
      </c>
      <c r="O101">
        <v>7073.08</v>
      </c>
      <c r="P101">
        <v>0</v>
      </c>
      <c r="Q101">
        <v>181847.07</v>
      </c>
    </row>
    <row r="102" spans="1:17" x14ac:dyDescent="0.25">
      <c r="A102" t="s">
        <v>83</v>
      </c>
      <c r="D102" s="24" t="s">
        <v>375</v>
      </c>
      <c r="E102" s="24" t="s">
        <v>376</v>
      </c>
      <c r="F102">
        <v>0</v>
      </c>
      <c r="G102" s="24" t="s">
        <v>377</v>
      </c>
      <c r="H102" s="24" t="s">
        <v>378</v>
      </c>
      <c r="I102" s="24" t="s">
        <v>91</v>
      </c>
      <c r="J102" s="24" t="s">
        <v>203</v>
      </c>
      <c r="K102" s="24" t="s">
        <v>99</v>
      </c>
      <c r="L102">
        <v>32293.989999999998</v>
      </c>
      <c r="M102">
        <v>32441.249999999996</v>
      </c>
      <c r="N102">
        <v>0</v>
      </c>
      <c r="O102">
        <v>0</v>
      </c>
      <c r="P102">
        <v>0</v>
      </c>
      <c r="Q102">
        <v>-147.26000000000002</v>
      </c>
    </row>
    <row r="103" spans="1:17" x14ac:dyDescent="0.25">
      <c r="A103" t="s">
        <v>83</v>
      </c>
      <c r="D103" s="24" t="s">
        <v>379</v>
      </c>
      <c r="E103" s="24" t="s">
        <v>380</v>
      </c>
      <c r="F103">
        <v>0</v>
      </c>
      <c r="G103" s="24" t="s">
        <v>381</v>
      </c>
      <c r="H103" s="24" t="s">
        <v>382</v>
      </c>
      <c r="I103" s="24" t="s">
        <v>122</v>
      </c>
      <c r="J103" s="24" t="s">
        <v>203</v>
      </c>
      <c r="K103" s="24" t="s">
        <v>99</v>
      </c>
      <c r="L103">
        <v>283897.31</v>
      </c>
      <c r="M103">
        <v>53463.49</v>
      </c>
      <c r="N103">
        <v>-313.86</v>
      </c>
      <c r="O103">
        <v>0</v>
      </c>
      <c r="P103">
        <v>6571.85</v>
      </c>
      <c r="Q103">
        <v>224175.83000000002</v>
      </c>
    </row>
    <row r="104" spans="1:17" x14ac:dyDescent="0.25">
      <c r="A104" t="s">
        <v>83</v>
      </c>
      <c r="D104" s="24" t="s">
        <v>383</v>
      </c>
      <c r="E104" s="24" t="s">
        <v>384</v>
      </c>
      <c r="F104">
        <v>0</v>
      </c>
      <c r="G104" s="24" t="s">
        <v>385</v>
      </c>
      <c r="H104" s="24" t="s">
        <v>386</v>
      </c>
      <c r="I104" s="24" t="s">
        <v>122</v>
      </c>
      <c r="J104" s="24" t="s">
        <v>203</v>
      </c>
      <c r="K104" s="24" t="s">
        <v>108</v>
      </c>
      <c r="L104">
        <v>322895.96000000002</v>
      </c>
      <c r="M104">
        <v>108819.66</v>
      </c>
      <c r="N104">
        <v>41213.57</v>
      </c>
      <c r="O104">
        <v>12174.880000000001</v>
      </c>
      <c r="P104">
        <v>10842.18</v>
      </c>
      <c r="Q104">
        <v>149845.67000000001</v>
      </c>
    </row>
    <row r="105" spans="1:17" x14ac:dyDescent="0.25">
      <c r="A105" t="s">
        <v>83</v>
      </c>
      <c r="D105" s="24" t="s">
        <v>387</v>
      </c>
      <c r="E105" s="24" t="s">
        <v>388</v>
      </c>
      <c r="F105">
        <v>0</v>
      </c>
      <c r="G105" s="24" t="s">
        <v>389</v>
      </c>
      <c r="H105" s="24" t="s">
        <v>390</v>
      </c>
      <c r="I105" s="24" t="s">
        <v>91</v>
      </c>
      <c r="J105" s="24" t="s">
        <v>203</v>
      </c>
      <c r="K105" s="24" t="s">
        <v>99</v>
      </c>
      <c r="L105">
        <v>62979.96</v>
      </c>
      <c r="M105">
        <v>63086.02</v>
      </c>
      <c r="N105">
        <v>0</v>
      </c>
      <c r="O105">
        <v>0</v>
      </c>
      <c r="P105">
        <v>0</v>
      </c>
      <c r="Q105">
        <v>-106.06</v>
      </c>
    </row>
    <row r="106" spans="1:17" x14ac:dyDescent="0.25">
      <c r="A106" t="s">
        <v>83</v>
      </c>
      <c r="D106" s="24" t="s">
        <v>391</v>
      </c>
      <c r="E106" s="24" t="s">
        <v>392</v>
      </c>
      <c r="F106">
        <v>0</v>
      </c>
      <c r="G106" s="24" t="s">
        <v>393</v>
      </c>
      <c r="H106" s="24" t="s">
        <v>394</v>
      </c>
      <c r="I106" s="24" t="s">
        <v>122</v>
      </c>
      <c r="J106" s="24" t="s">
        <v>203</v>
      </c>
      <c r="K106" s="24" t="s">
        <v>93</v>
      </c>
      <c r="L106">
        <v>352218.62</v>
      </c>
      <c r="M106">
        <v>100532.57</v>
      </c>
      <c r="N106">
        <v>23467.439999999999</v>
      </c>
      <c r="O106">
        <v>0</v>
      </c>
      <c r="P106">
        <v>0</v>
      </c>
      <c r="Q106">
        <v>228218.61000000002</v>
      </c>
    </row>
    <row r="107" spans="1:17" x14ac:dyDescent="0.25">
      <c r="A107" t="s">
        <v>83</v>
      </c>
      <c r="D107" s="24" t="s">
        <v>395</v>
      </c>
      <c r="E107" s="24" t="s">
        <v>396</v>
      </c>
      <c r="F107">
        <v>0</v>
      </c>
      <c r="G107" s="24" t="s">
        <v>397</v>
      </c>
      <c r="H107" s="24" t="s">
        <v>398</v>
      </c>
      <c r="I107" s="24" t="s">
        <v>91</v>
      </c>
      <c r="J107" s="24" t="s">
        <v>92</v>
      </c>
      <c r="K107" s="24" t="s">
        <v>108</v>
      </c>
      <c r="L107">
        <v>448479.23</v>
      </c>
      <c r="M107">
        <v>188942.6</v>
      </c>
      <c r="N107">
        <v>0</v>
      </c>
      <c r="O107">
        <v>0</v>
      </c>
      <c r="P107">
        <v>18222.260000000002</v>
      </c>
      <c r="Q107">
        <v>241314.37000000002</v>
      </c>
    </row>
    <row r="108" spans="1:17" x14ac:dyDescent="0.25">
      <c r="A108" t="s">
        <v>83</v>
      </c>
      <c r="D108" s="24" t="s">
        <v>399</v>
      </c>
      <c r="E108" s="24" t="s">
        <v>400</v>
      </c>
      <c r="F108">
        <v>0</v>
      </c>
      <c r="G108" s="24" t="s">
        <v>401</v>
      </c>
      <c r="H108" s="24" t="s">
        <v>402</v>
      </c>
      <c r="I108" s="24" t="s">
        <v>91</v>
      </c>
      <c r="J108" s="24" t="s">
        <v>203</v>
      </c>
      <c r="K108" s="24" t="s">
        <v>99</v>
      </c>
      <c r="L108">
        <v>42814.559999999998</v>
      </c>
      <c r="M108">
        <v>39508.22</v>
      </c>
      <c r="N108">
        <v>0</v>
      </c>
      <c r="O108">
        <v>0</v>
      </c>
      <c r="P108">
        <v>-34.57</v>
      </c>
      <c r="Q108">
        <v>3340.91</v>
      </c>
    </row>
    <row r="109" spans="1:17" x14ac:dyDescent="0.25">
      <c r="A109" t="s">
        <v>83</v>
      </c>
      <c r="D109" s="24" t="s">
        <v>403</v>
      </c>
      <c r="E109" s="24" t="s">
        <v>404</v>
      </c>
      <c r="F109">
        <v>0</v>
      </c>
      <c r="G109" s="24" t="s">
        <v>405</v>
      </c>
      <c r="H109" s="24" t="s">
        <v>406</v>
      </c>
      <c r="I109" s="24" t="s">
        <v>91</v>
      </c>
      <c r="J109" s="24" t="s">
        <v>92</v>
      </c>
      <c r="K109" s="24" t="s">
        <v>99</v>
      </c>
      <c r="L109">
        <v>374524.54</v>
      </c>
      <c r="M109">
        <v>157782.44</v>
      </c>
      <c r="N109">
        <v>14509.19</v>
      </c>
      <c r="O109">
        <v>0</v>
      </c>
      <c r="P109">
        <v>-124.4</v>
      </c>
      <c r="Q109">
        <v>202357.31</v>
      </c>
    </row>
    <row r="110" spans="1:17" x14ac:dyDescent="0.25">
      <c r="A110" t="s">
        <v>83</v>
      </c>
      <c r="D110" s="24" t="s">
        <v>407</v>
      </c>
      <c r="E110" s="24" t="s">
        <v>408</v>
      </c>
      <c r="F110">
        <v>0</v>
      </c>
      <c r="G110" s="24" t="s">
        <v>409</v>
      </c>
      <c r="H110" s="24" t="s">
        <v>410</v>
      </c>
      <c r="I110" s="24" t="s">
        <v>122</v>
      </c>
      <c r="J110" s="24" t="s">
        <v>203</v>
      </c>
      <c r="K110" s="24" t="s">
        <v>93</v>
      </c>
      <c r="L110">
        <v>343753.09</v>
      </c>
      <c r="M110">
        <v>147278.35999999999</v>
      </c>
      <c r="N110">
        <v>-112.37</v>
      </c>
      <c r="O110">
        <v>13337</v>
      </c>
      <c r="P110">
        <v>11977.050000000001</v>
      </c>
      <c r="Q110">
        <v>171273.05</v>
      </c>
    </row>
    <row r="111" spans="1:17" x14ac:dyDescent="0.25">
      <c r="A111" t="s">
        <v>83</v>
      </c>
      <c r="D111" s="24" t="s">
        <v>411</v>
      </c>
      <c r="E111" s="24" t="s">
        <v>412</v>
      </c>
      <c r="F111">
        <v>0</v>
      </c>
      <c r="G111" s="24" t="s">
        <v>413</v>
      </c>
      <c r="H111" s="24" t="s">
        <v>414</v>
      </c>
      <c r="I111" s="24" t="s">
        <v>122</v>
      </c>
      <c r="J111" s="24" t="s">
        <v>203</v>
      </c>
      <c r="K111" s="24" t="s">
        <v>99</v>
      </c>
      <c r="L111">
        <v>329461.16000000003</v>
      </c>
      <c r="M111">
        <v>94751.75</v>
      </c>
      <c r="N111">
        <v>32123.54</v>
      </c>
      <c r="O111">
        <v>7155.2199999999993</v>
      </c>
      <c r="P111">
        <v>24879.57</v>
      </c>
      <c r="Q111">
        <v>170551.08</v>
      </c>
    </row>
    <row r="112" spans="1:17" x14ac:dyDescent="0.25">
      <c r="A112" t="s">
        <v>83</v>
      </c>
      <c r="D112" s="24" t="s">
        <v>415</v>
      </c>
      <c r="E112" s="24" t="s">
        <v>416</v>
      </c>
      <c r="F112">
        <v>0</v>
      </c>
      <c r="G112" s="24" t="s">
        <v>417</v>
      </c>
      <c r="H112" s="24" t="s">
        <v>418</v>
      </c>
      <c r="I112" s="24" t="s">
        <v>91</v>
      </c>
      <c r="J112" s="24" t="s">
        <v>203</v>
      </c>
      <c r="K112" s="24" t="s">
        <v>99</v>
      </c>
      <c r="L112">
        <v>30918.7</v>
      </c>
      <c r="M112">
        <v>31074.22</v>
      </c>
      <c r="N112">
        <v>0</v>
      </c>
      <c r="O112">
        <v>0</v>
      </c>
      <c r="P112">
        <v>0</v>
      </c>
      <c r="Q112">
        <v>-155.52000000000001</v>
      </c>
    </row>
    <row r="113" spans="1:17" x14ac:dyDescent="0.25">
      <c r="A113" t="s">
        <v>83</v>
      </c>
      <c r="D113" s="24" t="s">
        <v>419</v>
      </c>
      <c r="E113" s="24" t="s">
        <v>420</v>
      </c>
      <c r="F113">
        <v>0</v>
      </c>
      <c r="G113" s="24" t="s">
        <v>421</v>
      </c>
      <c r="H113" s="24" t="s">
        <v>422</v>
      </c>
      <c r="I113" s="24" t="s">
        <v>91</v>
      </c>
      <c r="J113" s="24" t="s">
        <v>203</v>
      </c>
      <c r="K113" s="24" t="s">
        <v>99</v>
      </c>
      <c r="L113">
        <v>69832.09</v>
      </c>
      <c r="M113">
        <v>66788.849999999991</v>
      </c>
      <c r="N113">
        <v>0</v>
      </c>
      <c r="O113">
        <v>0</v>
      </c>
      <c r="P113">
        <v>0</v>
      </c>
      <c r="Q113">
        <v>3043.24</v>
      </c>
    </row>
    <row r="114" spans="1:17" x14ac:dyDescent="0.25">
      <c r="A114" t="s">
        <v>83</v>
      </c>
      <c r="D114" s="24" t="s">
        <v>423</v>
      </c>
      <c r="E114" s="24" t="s">
        <v>424</v>
      </c>
      <c r="F114">
        <v>0</v>
      </c>
      <c r="G114" s="24" t="s">
        <v>425</v>
      </c>
      <c r="H114" s="24" t="s">
        <v>426</v>
      </c>
      <c r="I114" s="24" t="s">
        <v>91</v>
      </c>
      <c r="J114" s="24" t="s">
        <v>203</v>
      </c>
      <c r="K114" s="24" t="s">
        <v>99</v>
      </c>
      <c r="L114">
        <v>53564.42</v>
      </c>
      <c r="M114">
        <v>44081.990000000005</v>
      </c>
      <c r="N114">
        <v>0</v>
      </c>
      <c r="O114">
        <v>3368.4799999999996</v>
      </c>
      <c r="P114">
        <v>3273.2999999999997</v>
      </c>
      <c r="Q114">
        <v>2840.65</v>
      </c>
    </row>
    <row r="115" spans="1:17" x14ac:dyDescent="0.25">
      <c r="A115" t="s">
        <v>83</v>
      </c>
      <c r="D115" s="24" t="s">
        <v>427</v>
      </c>
      <c r="E115" s="24" t="s">
        <v>428</v>
      </c>
      <c r="F115">
        <v>0</v>
      </c>
      <c r="G115" s="24" t="s">
        <v>429</v>
      </c>
      <c r="H115" s="24" t="s">
        <v>430</v>
      </c>
      <c r="I115" s="24" t="s">
        <v>91</v>
      </c>
      <c r="J115" s="24" t="s">
        <v>203</v>
      </c>
      <c r="K115" s="24" t="s">
        <v>99</v>
      </c>
      <c r="L115">
        <v>56868.49</v>
      </c>
      <c r="M115">
        <v>46960.800000000003</v>
      </c>
      <c r="N115">
        <v>0</v>
      </c>
      <c r="O115">
        <v>3368.59</v>
      </c>
      <c r="P115">
        <v>6648.4599999999991</v>
      </c>
      <c r="Q115">
        <v>-109.36</v>
      </c>
    </row>
    <row r="116" spans="1:17" x14ac:dyDescent="0.25">
      <c r="A116" t="s">
        <v>83</v>
      </c>
      <c r="D116" s="24" t="s">
        <v>431</v>
      </c>
      <c r="E116" s="24" t="s">
        <v>432</v>
      </c>
      <c r="F116">
        <v>0</v>
      </c>
      <c r="G116" s="24" t="s">
        <v>433</v>
      </c>
      <c r="H116" s="24" t="s">
        <v>434</v>
      </c>
      <c r="I116" s="24" t="s">
        <v>122</v>
      </c>
      <c r="J116" s="24" t="s">
        <v>203</v>
      </c>
      <c r="K116" s="24" t="s">
        <v>93</v>
      </c>
      <c r="L116">
        <v>354336.01</v>
      </c>
      <c r="M116">
        <v>120934.59</v>
      </c>
      <c r="N116">
        <v>23714.39</v>
      </c>
      <c r="O116">
        <v>12763.029999999999</v>
      </c>
      <c r="P116">
        <v>11477.97</v>
      </c>
      <c r="Q116">
        <v>185446.03</v>
      </c>
    </row>
    <row r="117" spans="1:17" x14ac:dyDescent="0.25">
      <c r="A117" t="s">
        <v>83</v>
      </c>
      <c r="D117" s="24" t="s">
        <v>435</v>
      </c>
      <c r="E117" s="24" t="s">
        <v>436</v>
      </c>
      <c r="F117">
        <v>0</v>
      </c>
      <c r="G117" s="24" t="s">
        <v>437</v>
      </c>
      <c r="H117" s="24" t="s">
        <v>438</v>
      </c>
      <c r="I117" s="24" t="s">
        <v>122</v>
      </c>
      <c r="J117" s="24" t="s">
        <v>203</v>
      </c>
      <c r="K117" s="24" t="s">
        <v>93</v>
      </c>
      <c r="L117">
        <v>334818.2</v>
      </c>
      <c r="M117">
        <v>128121.31000000001</v>
      </c>
      <c r="N117">
        <v>23343.91</v>
      </c>
      <c r="O117">
        <v>-126.1</v>
      </c>
      <c r="P117">
        <v>11477.97</v>
      </c>
      <c r="Q117">
        <v>172001.11</v>
      </c>
    </row>
    <row r="118" spans="1:17" x14ac:dyDescent="0.25">
      <c r="A118" t="s">
        <v>83</v>
      </c>
      <c r="D118" s="24" t="s">
        <v>439</v>
      </c>
      <c r="E118" s="24" t="s">
        <v>440</v>
      </c>
      <c r="F118">
        <v>0</v>
      </c>
      <c r="G118" s="24" t="s">
        <v>441</v>
      </c>
      <c r="H118" s="24" t="s">
        <v>442</v>
      </c>
      <c r="I118" s="24" t="s">
        <v>91</v>
      </c>
      <c r="J118" s="24" t="s">
        <v>203</v>
      </c>
      <c r="K118" s="24" t="s">
        <v>99</v>
      </c>
      <c r="L118">
        <v>42116.950000000004</v>
      </c>
      <c r="M118">
        <v>42272.4</v>
      </c>
      <c r="N118">
        <v>0</v>
      </c>
      <c r="O118">
        <v>0</v>
      </c>
      <c r="P118">
        <v>0</v>
      </c>
      <c r="Q118">
        <v>-155.44999999999999</v>
      </c>
    </row>
    <row r="119" spans="1:17" x14ac:dyDescent="0.25">
      <c r="A119" t="s">
        <v>83</v>
      </c>
      <c r="D119" s="24" t="s">
        <v>443</v>
      </c>
      <c r="E119" s="24" t="s">
        <v>444</v>
      </c>
      <c r="F119">
        <v>0</v>
      </c>
      <c r="G119" s="24" t="s">
        <v>445</v>
      </c>
      <c r="H119" s="24" t="s">
        <v>446</v>
      </c>
      <c r="I119" s="24" t="s">
        <v>122</v>
      </c>
      <c r="J119" s="24" t="s">
        <v>203</v>
      </c>
      <c r="K119" s="24" t="s">
        <v>93</v>
      </c>
      <c r="L119">
        <v>333975.76999999996</v>
      </c>
      <c r="M119">
        <v>78879.259999999995</v>
      </c>
      <c r="N119">
        <v>11887.82</v>
      </c>
      <c r="O119">
        <v>13311.96</v>
      </c>
      <c r="P119">
        <v>0</v>
      </c>
      <c r="Q119">
        <v>229896.73</v>
      </c>
    </row>
    <row r="120" spans="1:17" x14ac:dyDescent="0.25">
      <c r="A120" t="s">
        <v>83</v>
      </c>
      <c r="D120" s="24" t="s">
        <v>447</v>
      </c>
      <c r="E120" s="24" t="s">
        <v>448</v>
      </c>
      <c r="F120">
        <v>0</v>
      </c>
      <c r="G120" s="24" t="s">
        <v>449</v>
      </c>
      <c r="H120" s="24" t="s">
        <v>450</v>
      </c>
      <c r="I120" s="24" t="s">
        <v>122</v>
      </c>
      <c r="J120" s="24" t="s">
        <v>92</v>
      </c>
      <c r="K120" s="24" t="s">
        <v>93</v>
      </c>
      <c r="L120">
        <v>932421.78</v>
      </c>
      <c r="M120">
        <v>158236.04</v>
      </c>
      <c r="N120">
        <v>38926.33</v>
      </c>
      <c r="O120">
        <v>36568.44</v>
      </c>
      <c r="P120">
        <v>0</v>
      </c>
      <c r="Q120">
        <v>698690.97</v>
      </c>
    </row>
    <row r="121" spans="1:17" x14ac:dyDescent="0.25">
      <c r="A121" t="s">
        <v>83</v>
      </c>
      <c r="D121" s="24" t="s">
        <v>451</v>
      </c>
      <c r="E121" s="24" t="s">
        <v>452</v>
      </c>
      <c r="F121">
        <v>0</v>
      </c>
      <c r="G121" s="24" t="s">
        <v>453</v>
      </c>
      <c r="H121" s="24" t="s">
        <v>454</v>
      </c>
      <c r="I121" s="24" t="s">
        <v>91</v>
      </c>
      <c r="J121" s="24" t="s">
        <v>203</v>
      </c>
      <c r="K121" s="24" t="s">
        <v>99</v>
      </c>
      <c r="L121">
        <v>94537.66</v>
      </c>
      <c r="M121">
        <v>94901</v>
      </c>
      <c r="N121">
        <v>-29.12</v>
      </c>
      <c r="O121">
        <v>0</v>
      </c>
      <c r="P121">
        <v>0</v>
      </c>
      <c r="Q121">
        <v>-334.22</v>
      </c>
    </row>
    <row r="122" spans="1:17" x14ac:dyDescent="0.25">
      <c r="A122" t="s">
        <v>83</v>
      </c>
      <c r="D122" s="24" t="s">
        <v>455</v>
      </c>
      <c r="E122" s="24" t="s">
        <v>456</v>
      </c>
      <c r="F122">
        <v>0</v>
      </c>
      <c r="G122" s="24" t="s">
        <v>457</v>
      </c>
      <c r="H122" s="24" t="s">
        <v>458</v>
      </c>
      <c r="I122" s="24" t="s">
        <v>91</v>
      </c>
      <c r="J122" s="24" t="s">
        <v>113</v>
      </c>
      <c r="K122" s="24" t="s">
        <v>99</v>
      </c>
      <c r="L122">
        <v>115212.6</v>
      </c>
      <c r="M122">
        <v>45407.549999999996</v>
      </c>
      <c r="N122">
        <v>6591.4400000000005</v>
      </c>
      <c r="O122">
        <v>12840.59</v>
      </c>
      <c r="P122">
        <v>6477.51</v>
      </c>
      <c r="Q122">
        <v>43895.51</v>
      </c>
    </row>
    <row r="123" spans="1:17" x14ac:dyDescent="0.25">
      <c r="A123" t="s">
        <v>83</v>
      </c>
      <c r="D123" s="24" t="s">
        <v>459</v>
      </c>
      <c r="E123" s="24" t="s">
        <v>460</v>
      </c>
      <c r="F123">
        <v>0</v>
      </c>
      <c r="G123" s="24" t="s">
        <v>461</v>
      </c>
      <c r="H123" s="24" t="s">
        <v>462</v>
      </c>
      <c r="I123" s="24" t="s">
        <v>122</v>
      </c>
      <c r="J123" s="24" t="s">
        <v>203</v>
      </c>
      <c r="K123" s="24" t="s">
        <v>99</v>
      </c>
      <c r="L123">
        <v>443936.38</v>
      </c>
      <c r="M123">
        <v>62065.469999999994</v>
      </c>
      <c r="N123">
        <v>24387.35</v>
      </c>
      <c r="O123">
        <v>13794.45</v>
      </c>
      <c r="P123">
        <v>12473.279999999999</v>
      </c>
      <c r="Q123">
        <v>331215.83</v>
      </c>
    </row>
    <row r="124" spans="1:17" x14ac:dyDescent="0.25">
      <c r="A124" t="s">
        <v>83</v>
      </c>
      <c r="D124" s="24" t="s">
        <v>463</v>
      </c>
      <c r="E124" s="24" t="s">
        <v>464</v>
      </c>
      <c r="F124">
        <v>0</v>
      </c>
      <c r="G124" s="24" t="s">
        <v>465</v>
      </c>
      <c r="H124" s="24" t="s">
        <v>466</v>
      </c>
      <c r="I124" s="24" t="s">
        <v>122</v>
      </c>
      <c r="J124" s="24" t="s">
        <v>203</v>
      </c>
      <c r="K124" s="24" t="s">
        <v>99</v>
      </c>
      <c r="L124">
        <v>351031.64</v>
      </c>
      <c r="M124">
        <v>100394.47</v>
      </c>
      <c r="N124">
        <v>8072.72</v>
      </c>
      <c r="O124">
        <v>13874.000000000002</v>
      </c>
      <c r="P124">
        <v>-204.76000000000002</v>
      </c>
      <c r="Q124">
        <v>228895.21000000002</v>
      </c>
    </row>
    <row r="125" spans="1:17" x14ac:dyDescent="0.25">
      <c r="A125" t="s">
        <v>83</v>
      </c>
      <c r="D125" s="24" t="s">
        <v>467</v>
      </c>
      <c r="E125" s="24" t="s">
        <v>468</v>
      </c>
      <c r="F125">
        <v>0</v>
      </c>
      <c r="G125" s="24" t="s">
        <v>469</v>
      </c>
      <c r="H125" s="24" t="s">
        <v>470</v>
      </c>
      <c r="I125" s="24" t="s">
        <v>122</v>
      </c>
      <c r="J125" s="24" t="s">
        <v>92</v>
      </c>
      <c r="K125" s="24" t="s">
        <v>93</v>
      </c>
      <c r="L125">
        <v>837421.23</v>
      </c>
      <c r="M125">
        <v>188380.96000000002</v>
      </c>
      <c r="N125">
        <v>19765.82</v>
      </c>
      <c r="O125">
        <v>0</v>
      </c>
      <c r="P125">
        <v>36487.67</v>
      </c>
      <c r="Q125">
        <v>592786.78</v>
      </c>
    </row>
    <row r="126" spans="1:17" x14ac:dyDescent="0.25">
      <c r="A126" t="s">
        <v>83</v>
      </c>
      <c r="D126" s="24" t="s">
        <v>471</v>
      </c>
      <c r="E126" s="24" t="s">
        <v>472</v>
      </c>
      <c r="F126">
        <v>0</v>
      </c>
      <c r="G126" s="24" t="s">
        <v>473</v>
      </c>
      <c r="H126" s="24" t="s">
        <v>474</v>
      </c>
      <c r="I126" s="24" t="s">
        <v>122</v>
      </c>
      <c r="J126" s="24" t="s">
        <v>92</v>
      </c>
      <c r="K126" s="24" t="s">
        <v>108</v>
      </c>
      <c r="L126">
        <v>920205.77</v>
      </c>
      <c r="M126">
        <v>222923.13999999998</v>
      </c>
      <c r="N126">
        <v>-167.75</v>
      </c>
      <c r="O126">
        <v>0</v>
      </c>
      <c r="P126">
        <v>-128.88999999999999</v>
      </c>
      <c r="Q126">
        <v>697579.27</v>
      </c>
    </row>
    <row r="127" spans="1:17" x14ac:dyDescent="0.25">
      <c r="A127" t="s">
        <v>83</v>
      </c>
      <c r="D127" s="24" t="s">
        <v>512</v>
      </c>
      <c r="E127" s="24" t="s">
        <v>513</v>
      </c>
      <c r="F127">
        <v>0</v>
      </c>
      <c r="G127" s="24" t="s">
        <v>514</v>
      </c>
      <c r="H127" s="24" t="s">
        <v>515</v>
      </c>
      <c r="I127" s="24" t="s">
        <v>122</v>
      </c>
      <c r="J127" s="24" t="s">
        <v>203</v>
      </c>
      <c r="K127" s="24" t="s">
        <v>93</v>
      </c>
      <c r="L127">
        <v>279721.84999999998</v>
      </c>
      <c r="M127">
        <v>58264.060000000005</v>
      </c>
      <c r="N127">
        <v>0</v>
      </c>
      <c r="O127">
        <v>0</v>
      </c>
      <c r="P127">
        <v>0</v>
      </c>
      <c r="Q127">
        <v>221457.78999999998</v>
      </c>
    </row>
    <row r="128" spans="1:17" x14ac:dyDescent="0.25">
      <c r="A128" t="s">
        <v>83</v>
      </c>
      <c r="D128" s="24" t="s">
        <v>475</v>
      </c>
      <c r="E128" s="24" t="s">
        <v>476</v>
      </c>
      <c r="F128">
        <v>0</v>
      </c>
      <c r="G128" s="24" t="s">
        <v>477</v>
      </c>
      <c r="H128" s="24" t="s">
        <v>478</v>
      </c>
      <c r="I128" s="24" t="s">
        <v>122</v>
      </c>
      <c r="J128" s="24" t="s">
        <v>203</v>
      </c>
      <c r="K128" s="24" t="s">
        <v>99</v>
      </c>
      <c r="L128">
        <v>747745.12</v>
      </c>
      <c r="M128">
        <v>175134.71000000002</v>
      </c>
      <c r="N128">
        <v>23293.890000000003</v>
      </c>
      <c r="O128">
        <v>41973.25</v>
      </c>
      <c r="P128">
        <v>26019.23</v>
      </c>
      <c r="Q128">
        <v>481324.04000000004</v>
      </c>
    </row>
    <row r="129" spans="1:17" x14ac:dyDescent="0.25">
      <c r="A129" t="s">
        <v>83</v>
      </c>
      <c r="D129" s="24" t="s">
        <v>479</v>
      </c>
      <c r="E129" s="24" t="s">
        <v>480</v>
      </c>
      <c r="F129">
        <v>0</v>
      </c>
      <c r="G129" s="24" t="s">
        <v>481</v>
      </c>
      <c r="H129" s="24" t="s">
        <v>482</v>
      </c>
      <c r="I129" s="24" t="s">
        <v>122</v>
      </c>
      <c r="J129" s="24" t="s">
        <v>203</v>
      </c>
      <c r="K129" s="24" t="s">
        <v>93</v>
      </c>
      <c r="L129">
        <v>789796.16</v>
      </c>
      <c r="M129">
        <v>188250.41</v>
      </c>
      <c r="N129">
        <v>81177.53</v>
      </c>
      <c r="O129">
        <v>26212.18</v>
      </c>
      <c r="P129">
        <v>11977.03</v>
      </c>
      <c r="Q129">
        <v>482179.01</v>
      </c>
    </row>
    <row r="130" spans="1:17" x14ac:dyDescent="0.25">
      <c r="A130" t="s">
        <v>83</v>
      </c>
      <c r="D130" s="24" t="s">
        <v>483</v>
      </c>
      <c r="E130" s="24" t="s">
        <v>484</v>
      </c>
      <c r="F130">
        <v>0</v>
      </c>
      <c r="G130" s="24" t="s">
        <v>485</v>
      </c>
      <c r="H130" s="24" t="s">
        <v>486</v>
      </c>
      <c r="I130" s="24" t="s">
        <v>122</v>
      </c>
      <c r="J130" s="24" t="s">
        <v>203</v>
      </c>
      <c r="K130" s="24" t="s">
        <v>108</v>
      </c>
      <c r="L130">
        <v>197312.52</v>
      </c>
      <c r="M130">
        <v>58496.21</v>
      </c>
      <c r="N130">
        <v>-253.87</v>
      </c>
      <c r="O130">
        <v>11293.65</v>
      </c>
      <c r="P130">
        <v>0</v>
      </c>
      <c r="Q130">
        <v>127776.52999999998</v>
      </c>
    </row>
    <row r="131" spans="1:17" x14ac:dyDescent="0.25">
      <c r="A131" t="s">
        <v>83</v>
      </c>
      <c r="D131" s="24" t="s">
        <v>487</v>
      </c>
      <c r="E131" s="24" t="s">
        <v>488</v>
      </c>
      <c r="F131">
        <v>0</v>
      </c>
      <c r="G131" s="24" t="s">
        <v>489</v>
      </c>
      <c r="H131" s="24" t="s">
        <v>490</v>
      </c>
      <c r="I131" s="24" t="s">
        <v>122</v>
      </c>
      <c r="J131" s="24" t="s">
        <v>203</v>
      </c>
      <c r="K131" s="24" t="s">
        <v>108</v>
      </c>
      <c r="L131">
        <v>180585.03</v>
      </c>
      <c r="M131">
        <v>50142.42</v>
      </c>
      <c r="N131">
        <v>0</v>
      </c>
      <c r="O131">
        <v>0</v>
      </c>
      <c r="P131">
        <v>10842.33</v>
      </c>
      <c r="Q131">
        <v>119600.28</v>
      </c>
    </row>
    <row r="132" spans="1:17" x14ac:dyDescent="0.25">
      <c r="A132" t="s">
        <v>83</v>
      </c>
      <c r="D132" s="24" t="s">
        <v>491</v>
      </c>
      <c r="E132" s="24" t="s">
        <v>492</v>
      </c>
      <c r="F132">
        <v>0</v>
      </c>
      <c r="G132" s="24" t="s">
        <v>493</v>
      </c>
      <c r="H132" s="24" t="s">
        <v>494</v>
      </c>
      <c r="I132" s="24" t="s">
        <v>122</v>
      </c>
      <c r="J132" s="24" t="s">
        <v>203</v>
      </c>
      <c r="K132" s="24" t="s">
        <v>108</v>
      </c>
      <c r="L132">
        <v>815389.53</v>
      </c>
      <c r="M132">
        <v>247692.36</v>
      </c>
      <c r="N132">
        <v>66423.069999999992</v>
      </c>
      <c r="O132">
        <v>23480</v>
      </c>
      <c r="P132">
        <v>33204.35</v>
      </c>
      <c r="Q132">
        <v>444589.75</v>
      </c>
    </row>
    <row r="133" spans="1:17" x14ac:dyDescent="0.25">
      <c r="A133" t="s">
        <v>83</v>
      </c>
      <c r="D133" s="24" t="s">
        <v>495</v>
      </c>
      <c r="E133" s="24" t="s">
        <v>496</v>
      </c>
      <c r="F133">
        <v>0</v>
      </c>
      <c r="G133" s="24" t="s">
        <v>497</v>
      </c>
      <c r="H133" s="24" t="s">
        <v>498</v>
      </c>
      <c r="I133" s="24" t="s">
        <v>122</v>
      </c>
      <c r="J133" s="24" t="s">
        <v>92</v>
      </c>
      <c r="K133" s="24" t="s">
        <v>93</v>
      </c>
      <c r="L133">
        <v>1570752.03</v>
      </c>
      <c r="M133">
        <v>338736.49</v>
      </c>
      <c r="N133">
        <v>19362.060000000001</v>
      </c>
      <c r="O133">
        <v>37742.35</v>
      </c>
      <c r="P133">
        <v>36487.47</v>
      </c>
      <c r="Q133">
        <v>1138423.6599999999</v>
      </c>
    </row>
    <row r="134" spans="1:17" x14ac:dyDescent="0.25">
      <c r="A134" t="s">
        <v>83</v>
      </c>
      <c r="D134" s="24" t="s">
        <v>499</v>
      </c>
      <c r="E134" s="24" t="s">
        <v>500</v>
      </c>
      <c r="F134">
        <v>0</v>
      </c>
      <c r="G134" s="24" t="s">
        <v>501</v>
      </c>
      <c r="H134" s="24" t="s">
        <v>502</v>
      </c>
      <c r="I134" s="24" t="s">
        <v>91</v>
      </c>
      <c r="J134" s="24" t="s">
        <v>113</v>
      </c>
      <c r="K134" s="24" t="s">
        <v>99</v>
      </c>
      <c r="L134">
        <v>255995.40000000002</v>
      </c>
      <c r="M134">
        <v>146439.28</v>
      </c>
      <c r="N134">
        <v>0</v>
      </c>
      <c r="O134">
        <v>6544.59</v>
      </c>
      <c r="P134">
        <v>6329.14</v>
      </c>
      <c r="Q134">
        <v>96682.39</v>
      </c>
    </row>
    <row r="135" spans="1:17" x14ac:dyDescent="0.25">
      <c r="A135" t="s">
        <v>83</v>
      </c>
      <c r="D135" s="24" t="s">
        <v>516</v>
      </c>
      <c r="E135" s="24" t="s">
        <v>517</v>
      </c>
      <c r="F135">
        <v>0</v>
      </c>
      <c r="G135" s="24" t="s">
        <v>518</v>
      </c>
      <c r="H135" s="24" t="s">
        <v>519</v>
      </c>
      <c r="I135" s="24" t="s">
        <v>122</v>
      </c>
      <c r="J135" s="24" t="s">
        <v>520</v>
      </c>
      <c r="K135" s="24" t="s">
        <v>520</v>
      </c>
      <c r="L135">
        <v>49262.37</v>
      </c>
      <c r="M135">
        <v>46675.64</v>
      </c>
      <c r="N135">
        <v>0</v>
      </c>
      <c r="O135">
        <v>1410.91</v>
      </c>
      <c r="P135">
        <v>0</v>
      </c>
      <c r="Q135">
        <v>1175.82</v>
      </c>
    </row>
    <row r="136" spans="1:17" x14ac:dyDescent="0.25">
      <c r="A136" t="s">
        <v>83</v>
      </c>
      <c r="D136" s="24" t="s">
        <v>521</v>
      </c>
      <c r="E136" s="24" t="s">
        <v>522</v>
      </c>
      <c r="F136">
        <v>0</v>
      </c>
      <c r="G136" s="24" t="s">
        <v>523</v>
      </c>
      <c r="H136" s="24" t="s">
        <v>524</v>
      </c>
      <c r="I136" s="24" t="s">
        <v>122</v>
      </c>
      <c r="J136" s="24" t="s">
        <v>520</v>
      </c>
      <c r="K136" s="24" t="s">
        <v>520</v>
      </c>
      <c r="L136">
        <v>94943.319999999992</v>
      </c>
      <c r="M136">
        <v>94355.34</v>
      </c>
      <c r="N136">
        <v>0</v>
      </c>
      <c r="O136">
        <v>0</v>
      </c>
      <c r="P136">
        <v>0</v>
      </c>
      <c r="Q136">
        <v>587.98</v>
      </c>
    </row>
    <row r="137" spans="1:17" x14ac:dyDescent="0.25">
      <c r="A137" t="s">
        <v>83</v>
      </c>
      <c r="D137" s="24" t="s">
        <v>525</v>
      </c>
      <c r="E137" s="24" t="s">
        <v>526</v>
      </c>
      <c r="F137">
        <v>0</v>
      </c>
      <c r="G137" s="24" t="s">
        <v>527</v>
      </c>
      <c r="H137" s="24" t="s">
        <v>528</v>
      </c>
      <c r="I137" s="24" t="s">
        <v>122</v>
      </c>
      <c r="J137" s="24" t="s">
        <v>520</v>
      </c>
      <c r="K137" s="24" t="s">
        <v>520</v>
      </c>
      <c r="L137">
        <v>53657.430000000008</v>
      </c>
      <c r="M137">
        <v>53657.430000000008</v>
      </c>
      <c r="N137">
        <v>0</v>
      </c>
      <c r="O137">
        <v>0</v>
      </c>
      <c r="P137">
        <v>0</v>
      </c>
      <c r="Q137">
        <v>0</v>
      </c>
    </row>
    <row r="138" spans="1:17" x14ac:dyDescent="0.25">
      <c r="A138" t="s">
        <v>83</v>
      </c>
      <c r="D138" s="24" t="s">
        <v>529</v>
      </c>
      <c r="E138" s="24" t="s">
        <v>530</v>
      </c>
      <c r="F138">
        <v>0</v>
      </c>
      <c r="G138" s="24" t="s">
        <v>531</v>
      </c>
      <c r="H138" s="24" t="s">
        <v>532</v>
      </c>
      <c r="I138" s="24" t="s">
        <v>122</v>
      </c>
      <c r="J138" s="24" t="s">
        <v>520</v>
      </c>
      <c r="K138" s="24" t="s">
        <v>520</v>
      </c>
      <c r="L138">
        <v>41705.519999999997</v>
      </c>
      <c r="M138">
        <v>41117.730000000003</v>
      </c>
      <c r="N138">
        <v>0</v>
      </c>
      <c r="O138">
        <v>0</v>
      </c>
      <c r="P138">
        <v>0</v>
      </c>
      <c r="Q138">
        <v>587.79</v>
      </c>
    </row>
    <row r="139" spans="1:17" x14ac:dyDescent="0.25">
      <c r="A139" t="s">
        <v>83</v>
      </c>
      <c r="D139" s="24" t="s">
        <v>533</v>
      </c>
      <c r="E139" s="24" t="s">
        <v>534</v>
      </c>
      <c r="F139">
        <v>0</v>
      </c>
      <c r="G139" s="24" t="s">
        <v>535</v>
      </c>
      <c r="H139" s="24" t="s">
        <v>536</v>
      </c>
      <c r="I139" s="24" t="s">
        <v>122</v>
      </c>
      <c r="J139" s="24" t="s">
        <v>520</v>
      </c>
      <c r="K139" s="24" t="s">
        <v>520</v>
      </c>
      <c r="L139">
        <v>63879.58</v>
      </c>
      <c r="M139">
        <v>62586.15</v>
      </c>
      <c r="N139">
        <v>0</v>
      </c>
      <c r="O139">
        <v>705.57</v>
      </c>
      <c r="P139">
        <v>0</v>
      </c>
      <c r="Q139">
        <v>587.86</v>
      </c>
    </row>
    <row r="140" spans="1:17" x14ac:dyDescent="0.25">
      <c r="A140" t="s">
        <v>83</v>
      </c>
      <c r="D140" s="24" t="s">
        <v>537</v>
      </c>
      <c r="E140" s="24" t="s">
        <v>538</v>
      </c>
      <c r="F140">
        <v>0</v>
      </c>
      <c r="G140" s="24" t="s">
        <v>539</v>
      </c>
      <c r="H140" s="24" t="s">
        <v>540</v>
      </c>
      <c r="I140" s="24" t="s">
        <v>122</v>
      </c>
      <c r="J140" s="24" t="s">
        <v>520</v>
      </c>
      <c r="K140" s="24" t="s">
        <v>520</v>
      </c>
      <c r="L140">
        <v>53212</v>
      </c>
      <c r="M140">
        <v>51212.85</v>
      </c>
      <c r="N140">
        <v>0</v>
      </c>
      <c r="O140">
        <v>1411.15</v>
      </c>
      <c r="P140">
        <v>0</v>
      </c>
      <c r="Q140">
        <v>588</v>
      </c>
    </row>
    <row r="141" spans="1:17" x14ac:dyDescent="0.25">
      <c r="A141" t="s">
        <v>83</v>
      </c>
      <c r="D141" s="24" t="s">
        <v>541</v>
      </c>
      <c r="E141" s="24" t="s">
        <v>542</v>
      </c>
      <c r="F141">
        <v>0</v>
      </c>
      <c r="G141" s="24" t="s">
        <v>543</v>
      </c>
      <c r="H141" s="24" t="s">
        <v>544</v>
      </c>
      <c r="I141" s="24" t="s">
        <v>122</v>
      </c>
      <c r="J141" s="24" t="s">
        <v>520</v>
      </c>
      <c r="K141" s="24" t="s">
        <v>520</v>
      </c>
      <c r="L141">
        <v>64815.060000000005</v>
      </c>
      <c r="M141">
        <v>64227.08</v>
      </c>
      <c r="N141">
        <v>0</v>
      </c>
      <c r="O141">
        <v>0</v>
      </c>
      <c r="P141">
        <v>587.98</v>
      </c>
      <c r="Q141">
        <v>0</v>
      </c>
    </row>
    <row r="142" spans="1:17" x14ac:dyDescent="0.25">
      <c r="A142" t="s">
        <v>83</v>
      </c>
      <c r="D142" s="24" t="s">
        <v>545</v>
      </c>
      <c r="E142" s="24" t="s">
        <v>546</v>
      </c>
      <c r="F142">
        <v>0</v>
      </c>
      <c r="G142" s="24" t="s">
        <v>547</v>
      </c>
      <c r="H142" s="24" t="s">
        <v>548</v>
      </c>
      <c r="I142" s="24" t="s">
        <v>122</v>
      </c>
      <c r="J142" s="24" t="s">
        <v>520</v>
      </c>
      <c r="K142" s="24" t="s">
        <v>520</v>
      </c>
      <c r="L142">
        <v>62899.280000000006</v>
      </c>
      <c r="M142">
        <v>62311.329999999994</v>
      </c>
      <c r="N142">
        <v>0</v>
      </c>
      <c r="O142">
        <v>0</v>
      </c>
      <c r="P142">
        <v>0</v>
      </c>
      <c r="Q142">
        <v>587.95000000000005</v>
      </c>
    </row>
    <row r="143" spans="1:17" x14ac:dyDescent="0.25">
      <c r="A143" t="s">
        <v>83</v>
      </c>
      <c r="D143" s="24" t="s">
        <v>549</v>
      </c>
      <c r="E143" s="24" t="s">
        <v>550</v>
      </c>
      <c r="F143">
        <v>0</v>
      </c>
      <c r="G143" s="24" t="s">
        <v>551</v>
      </c>
      <c r="H143" s="24" t="s">
        <v>552</v>
      </c>
      <c r="I143" s="24" t="s">
        <v>122</v>
      </c>
      <c r="J143" s="24" t="s">
        <v>520</v>
      </c>
      <c r="K143" s="24" t="s">
        <v>520</v>
      </c>
      <c r="L143">
        <v>48455.060000000005</v>
      </c>
      <c r="M143">
        <v>47749.5</v>
      </c>
      <c r="N143">
        <v>705.56000000000006</v>
      </c>
      <c r="O143">
        <v>0</v>
      </c>
      <c r="P143">
        <v>0</v>
      </c>
      <c r="Q143">
        <v>0</v>
      </c>
    </row>
    <row r="144" spans="1:17" x14ac:dyDescent="0.25">
      <c r="A144" t="s">
        <v>83</v>
      </c>
      <c r="D144" s="24" t="s">
        <v>553</v>
      </c>
      <c r="E144" s="24" t="s">
        <v>554</v>
      </c>
      <c r="F144">
        <v>0</v>
      </c>
      <c r="G144" s="24" t="s">
        <v>555</v>
      </c>
      <c r="H144" s="24" t="s">
        <v>556</v>
      </c>
      <c r="I144" s="24" t="s">
        <v>122</v>
      </c>
      <c r="J144" s="24" t="s">
        <v>520</v>
      </c>
      <c r="K144" s="24" t="s">
        <v>520</v>
      </c>
      <c r="L144">
        <v>55940.76</v>
      </c>
      <c r="M144">
        <v>55940.76</v>
      </c>
      <c r="N144">
        <v>0</v>
      </c>
      <c r="O144">
        <v>0</v>
      </c>
      <c r="P144">
        <v>0</v>
      </c>
      <c r="Q144">
        <v>0</v>
      </c>
    </row>
    <row r="145" spans="1:17" x14ac:dyDescent="0.25">
      <c r="A145" t="s">
        <v>83</v>
      </c>
      <c r="D145" s="24" t="s">
        <v>557</v>
      </c>
      <c r="E145" s="24" t="s">
        <v>558</v>
      </c>
      <c r="F145">
        <v>0</v>
      </c>
      <c r="G145" s="24" t="s">
        <v>559</v>
      </c>
      <c r="H145" s="24" t="s">
        <v>560</v>
      </c>
      <c r="I145" s="24" t="s">
        <v>122</v>
      </c>
      <c r="J145" s="24" t="s">
        <v>520</v>
      </c>
      <c r="K145" s="24" t="s">
        <v>520</v>
      </c>
      <c r="L145">
        <v>62979.3</v>
      </c>
      <c r="M145">
        <v>61568.37</v>
      </c>
      <c r="N145">
        <v>1410.9299999999998</v>
      </c>
      <c r="O145">
        <v>0</v>
      </c>
      <c r="P145">
        <v>0</v>
      </c>
      <c r="Q145">
        <v>0</v>
      </c>
    </row>
    <row r="146" spans="1:17" x14ac:dyDescent="0.25">
      <c r="A146" t="s">
        <v>83</v>
      </c>
      <c r="D146" s="24" t="s">
        <v>561</v>
      </c>
      <c r="E146" s="24" t="s">
        <v>562</v>
      </c>
      <c r="F146">
        <v>0</v>
      </c>
      <c r="G146" s="24" t="s">
        <v>563</v>
      </c>
      <c r="H146" s="24" t="s">
        <v>564</v>
      </c>
      <c r="I146" s="24" t="s">
        <v>122</v>
      </c>
      <c r="J146" s="24" t="s">
        <v>520</v>
      </c>
      <c r="K146" s="24" t="s">
        <v>520</v>
      </c>
      <c r="L146">
        <v>53199.42</v>
      </c>
      <c r="M146">
        <v>52611.56</v>
      </c>
      <c r="N146">
        <v>0</v>
      </c>
      <c r="O146">
        <v>0</v>
      </c>
      <c r="P146">
        <v>0</v>
      </c>
      <c r="Q146">
        <v>587.86</v>
      </c>
    </row>
    <row r="147" spans="1:17" x14ac:dyDescent="0.25">
      <c r="A147" t="s">
        <v>83</v>
      </c>
      <c r="D147" s="24" t="s">
        <v>565</v>
      </c>
      <c r="E147" s="24" t="s">
        <v>566</v>
      </c>
      <c r="F147">
        <v>0</v>
      </c>
      <c r="G147" s="24" t="s">
        <v>567</v>
      </c>
      <c r="H147" s="24" t="s">
        <v>568</v>
      </c>
      <c r="I147" s="24" t="s">
        <v>122</v>
      </c>
      <c r="J147" s="24" t="s">
        <v>520</v>
      </c>
      <c r="K147" s="24" t="s">
        <v>520</v>
      </c>
      <c r="L147">
        <v>57350.25</v>
      </c>
      <c r="M147">
        <v>57350.25</v>
      </c>
      <c r="N147">
        <v>0</v>
      </c>
      <c r="O147">
        <v>0</v>
      </c>
      <c r="P147">
        <v>0</v>
      </c>
      <c r="Q147">
        <v>0</v>
      </c>
    </row>
    <row r="148" spans="1:17" x14ac:dyDescent="0.25">
      <c r="A148" t="s">
        <v>83</v>
      </c>
      <c r="D148" s="24" t="s">
        <v>569</v>
      </c>
      <c r="E148" s="24" t="s">
        <v>570</v>
      </c>
      <c r="F148">
        <v>0</v>
      </c>
      <c r="G148" s="24" t="s">
        <v>571</v>
      </c>
      <c r="H148" s="24" t="s">
        <v>572</v>
      </c>
      <c r="I148" s="24" t="s">
        <v>122</v>
      </c>
      <c r="J148" s="24" t="s">
        <v>520</v>
      </c>
      <c r="K148" s="24" t="s">
        <v>520</v>
      </c>
      <c r="L148">
        <v>48371.770000000004</v>
      </c>
      <c r="M148">
        <v>48371.770000000004</v>
      </c>
      <c r="N148">
        <v>0</v>
      </c>
      <c r="O148">
        <v>0</v>
      </c>
      <c r="P148">
        <v>0</v>
      </c>
      <c r="Q148">
        <v>0</v>
      </c>
    </row>
    <row r="149" spans="1:17" x14ac:dyDescent="0.25">
      <c r="A149" t="s">
        <v>83</v>
      </c>
      <c r="D149" s="24" t="s">
        <v>573</v>
      </c>
      <c r="E149" s="24" t="s">
        <v>574</v>
      </c>
      <c r="F149">
        <v>0</v>
      </c>
      <c r="G149" s="24" t="s">
        <v>575</v>
      </c>
      <c r="H149" s="24" t="s">
        <v>576</v>
      </c>
      <c r="I149" s="24" t="s">
        <v>122</v>
      </c>
      <c r="J149" s="24" t="s">
        <v>520</v>
      </c>
      <c r="K149" s="24" t="s">
        <v>520</v>
      </c>
      <c r="L149">
        <v>44155</v>
      </c>
      <c r="M149">
        <v>44155</v>
      </c>
      <c r="N149">
        <v>0</v>
      </c>
      <c r="O149">
        <v>0</v>
      </c>
      <c r="P149">
        <v>0</v>
      </c>
      <c r="Q149">
        <v>0</v>
      </c>
    </row>
    <row r="150" spans="1:17" x14ac:dyDescent="0.25">
      <c r="A150" t="s">
        <v>83</v>
      </c>
      <c r="D150" s="24" t="s">
        <v>577</v>
      </c>
      <c r="E150" s="24" t="s">
        <v>578</v>
      </c>
      <c r="F150">
        <v>0</v>
      </c>
      <c r="G150" s="24" t="s">
        <v>579</v>
      </c>
      <c r="H150" s="24" t="s">
        <v>580</v>
      </c>
      <c r="I150" s="24" t="s">
        <v>122</v>
      </c>
      <c r="J150" s="24" t="s">
        <v>520</v>
      </c>
      <c r="K150" s="24" t="s">
        <v>520</v>
      </c>
      <c r="L150">
        <v>53485.899999999994</v>
      </c>
      <c r="M150">
        <v>52898.12</v>
      </c>
      <c r="N150">
        <v>0</v>
      </c>
      <c r="O150">
        <v>0</v>
      </c>
      <c r="P150">
        <v>0</v>
      </c>
      <c r="Q150">
        <v>587.78</v>
      </c>
    </row>
    <row r="151" spans="1:17" x14ac:dyDescent="0.25">
      <c r="A151" t="s">
        <v>83</v>
      </c>
      <c r="D151" s="24" t="s">
        <v>581</v>
      </c>
      <c r="E151" s="24" t="s">
        <v>582</v>
      </c>
      <c r="F151">
        <v>0</v>
      </c>
      <c r="G151" s="24" t="s">
        <v>583</v>
      </c>
      <c r="H151" s="24" t="s">
        <v>584</v>
      </c>
      <c r="I151" s="24" t="s">
        <v>122</v>
      </c>
      <c r="J151" s="24" t="s">
        <v>520</v>
      </c>
      <c r="K151" s="24" t="s">
        <v>520</v>
      </c>
      <c r="L151">
        <v>68160.06</v>
      </c>
      <c r="M151">
        <v>68160.06</v>
      </c>
      <c r="N151">
        <v>0</v>
      </c>
      <c r="O151">
        <v>0</v>
      </c>
      <c r="P151">
        <v>0</v>
      </c>
      <c r="Q151">
        <v>0</v>
      </c>
    </row>
    <row r="152" spans="1:17" x14ac:dyDescent="0.25">
      <c r="A152" t="s">
        <v>83</v>
      </c>
      <c r="D152" s="24" t="s">
        <v>585</v>
      </c>
      <c r="E152" s="24" t="s">
        <v>586</v>
      </c>
      <c r="F152">
        <v>0</v>
      </c>
      <c r="G152" s="24" t="s">
        <v>587</v>
      </c>
      <c r="H152" s="24" t="s">
        <v>588</v>
      </c>
      <c r="I152" s="24" t="s">
        <v>122</v>
      </c>
      <c r="J152" s="24" t="s">
        <v>520</v>
      </c>
      <c r="K152" s="24" t="s">
        <v>520</v>
      </c>
      <c r="L152">
        <v>59119.6</v>
      </c>
      <c r="M152">
        <v>57708.480000000003</v>
      </c>
      <c r="N152">
        <v>0</v>
      </c>
      <c r="O152">
        <v>1411.1200000000001</v>
      </c>
      <c r="P152">
        <v>0</v>
      </c>
      <c r="Q152">
        <v>0</v>
      </c>
    </row>
    <row r="153" spans="1:17" x14ac:dyDescent="0.25">
      <c r="A153" t="s">
        <v>83</v>
      </c>
      <c r="D153" s="24" t="s">
        <v>589</v>
      </c>
      <c r="E153" s="24" t="s">
        <v>590</v>
      </c>
      <c r="F153">
        <v>0</v>
      </c>
      <c r="G153" s="24" t="s">
        <v>591</v>
      </c>
      <c r="H153" s="24" t="s">
        <v>592</v>
      </c>
      <c r="I153" s="24" t="s">
        <v>122</v>
      </c>
      <c r="J153" s="24" t="s">
        <v>520</v>
      </c>
      <c r="K153" s="24" t="s">
        <v>520</v>
      </c>
      <c r="L153">
        <v>66569.86</v>
      </c>
      <c r="M153">
        <v>65158.710000000006</v>
      </c>
      <c r="N153">
        <v>705.6</v>
      </c>
      <c r="O153">
        <v>705.55</v>
      </c>
      <c r="P153">
        <v>0</v>
      </c>
      <c r="Q153">
        <v>0</v>
      </c>
    </row>
    <row r="154" spans="1:17" x14ac:dyDescent="0.25">
      <c r="A154" t="s">
        <v>83</v>
      </c>
      <c r="D154" s="24" t="s">
        <v>593</v>
      </c>
      <c r="E154" s="24" t="s">
        <v>594</v>
      </c>
      <c r="F154">
        <v>0</v>
      </c>
      <c r="G154" s="24" t="s">
        <v>595</v>
      </c>
      <c r="H154" s="24" t="s">
        <v>596</v>
      </c>
      <c r="I154" s="24" t="s">
        <v>122</v>
      </c>
      <c r="J154" s="24" t="s">
        <v>520</v>
      </c>
      <c r="K154" s="24" t="s">
        <v>520</v>
      </c>
      <c r="L154">
        <v>55362.68</v>
      </c>
      <c r="M154">
        <v>54774.75</v>
      </c>
      <c r="N154">
        <v>0</v>
      </c>
      <c r="O154">
        <v>0</v>
      </c>
      <c r="P154">
        <v>0</v>
      </c>
      <c r="Q154">
        <v>587.92999999999995</v>
      </c>
    </row>
    <row r="155" spans="1:17" x14ac:dyDescent="0.25">
      <c r="A155" t="s">
        <v>83</v>
      </c>
      <c r="D155" s="24" t="s">
        <v>597</v>
      </c>
      <c r="E155" s="24" t="s">
        <v>598</v>
      </c>
      <c r="F155">
        <v>0</v>
      </c>
      <c r="G155" s="24" t="s">
        <v>599</v>
      </c>
      <c r="H155" s="24" t="s">
        <v>600</v>
      </c>
      <c r="I155" s="24" t="s">
        <v>122</v>
      </c>
      <c r="J155" s="24" t="s">
        <v>520</v>
      </c>
      <c r="K155" s="24" t="s">
        <v>520</v>
      </c>
      <c r="L155">
        <v>59072.130000000005</v>
      </c>
      <c r="M155">
        <v>58484.14</v>
      </c>
      <c r="N155">
        <v>0</v>
      </c>
      <c r="O155">
        <v>0</v>
      </c>
      <c r="P155">
        <v>0</v>
      </c>
      <c r="Q155">
        <v>587.99</v>
      </c>
    </row>
    <row r="156" spans="1:17" x14ac:dyDescent="0.25">
      <c r="A156" t="s">
        <v>83</v>
      </c>
      <c r="D156" s="24" t="s">
        <v>601</v>
      </c>
      <c r="E156" s="24" t="s">
        <v>602</v>
      </c>
      <c r="F156">
        <v>0</v>
      </c>
      <c r="G156" s="24" t="s">
        <v>341</v>
      </c>
      <c r="H156" s="24" t="s">
        <v>603</v>
      </c>
      <c r="I156" s="24" t="s">
        <v>122</v>
      </c>
      <c r="J156" s="24" t="s">
        <v>520</v>
      </c>
      <c r="K156" s="24" t="s">
        <v>520</v>
      </c>
      <c r="L156">
        <v>68272.760000000009</v>
      </c>
      <c r="M156">
        <v>68272.760000000009</v>
      </c>
      <c r="N156">
        <v>0</v>
      </c>
      <c r="O156">
        <v>0</v>
      </c>
      <c r="P156">
        <v>0</v>
      </c>
      <c r="Q156">
        <v>0</v>
      </c>
    </row>
    <row r="157" spans="1:17" x14ac:dyDescent="0.25">
      <c r="A157" t="s">
        <v>83</v>
      </c>
      <c r="D157" s="24" t="s">
        <v>604</v>
      </c>
      <c r="E157" s="24" t="s">
        <v>605</v>
      </c>
      <c r="F157">
        <v>0</v>
      </c>
      <c r="G157" s="24" t="s">
        <v>606</v>
      </c>
      <c r="H157" s="24" t="s">
        <v>607</v>
      </c>
      <c r="I157" s="24" t="s">
        <v>122</v>
      </c>
      <c r="J157" s="24" t="s">
        <v>520</v>
      </c>
      <c r="K157" s="24" t="s">
        <v>520</v>
      </c>
      <c r="L157">
        <v>62277.99</v>
      </c>
      <c r="M157">
        <v>61572.670000000006</v>
      </c>
      <c r="N157">
        <v>0</v>
      </c>
      <c r="O157">
        <v>705.31999999999994</v>
      </c>
      <c r="P157">
        <v>0</v>
      </c>
      <c r="Q157">
        <v>0</v>
      </c>
    </row>
    <row r="158" spans="1:17" x14ac:dyDescent="0.25">
      <c r="A158" t="s">
        <v>83</v>
      </c>
      <c r="D158" s="24" t="s">
        <v>608</v>
      </c>
      <c r="E158" s="24" t="s">
        <v>609</v>
      </c>
      <c r="F158">
        <v>0</v>
      </c>
      <c r="G158" s="24" t="s">
        <v>610</v>
      </c>
      <c r="H158" s="24" t="s">
        <v>611</v>
      </c>
      <c r="I158" s="24" t="s">
        <v>122</v>
      </c>
      <c r="J158" s="24" t="s">
        <v>520</v>
      </c>
      <c r="K158" s="24" t="s">
        <v>520</v>
      </c>
      <c r="L158">
        <v>74712.3</v>
      </c>
      <c r="M158">
        <v>72831.05</v>
      </c>
      <c r="N158">
        <v>705.42</v>
      </c>
      <c r="O158">
        <v>0</v>
      </c>
      <c r="P158">
        <v>0</v>
      </c>
      <c r="Q158">
        <v>1175.83</v>
      </c>
    </row>
    <row r="159" spans="1:17" x14ac:dyDescent="0.25">
      <c r="A159" t="s">
        <v>83</v>
      </c>
      <c r="D159" s="24" t="s">
        <v>612</v>
      </c>
      <c r="E159" s="24" t="s">
        <v>613</v>
      </c>
      <c r="F159">
        <v>0</v>
      </c>
      <c r="G159" s="24" t="s">
        <v>614</v>
      </c>
      <c r="H159" s="24" t="s">
        <v>615</v>
      </c>
      <c r="I159" s="24" t="s">
        <v>122</v>
      </c>
      <c r="J159" s="24" t="s">
        <v>520</v>
      </c>
      <c r="K159" s="24" t="s">
        <v>520</v>
      </c>
      <c r="L159">
        <v>49311.069999999992</v>
      </c>
      <c r="M159">
        <v>49311.069999999992</v>
      </c>
      <c r="N159">
        <v>0</v>
      </c>
      <c r="O159">
        <v>0</v>
      </c>
      <c r="P159">
        <v>0</v>
      </c>
      <c r="Q159">
        <v>0</v>
      </c>
    </row>
    <row r="160" spans="1:17" x14ac:dyDescent="0.25">
      <c r="A160" t="s">
        <v>83</v>
      </c>
      <c r="D160" s="24" t="s">
        <v>616</v>
      </c>
      <c r="E160" s="24" t="s">
        <v>617</v>
      </c>
      <c r="F160">
        <v>0</v>
      </c>
      <c r="G160" s="24" t="s">
        <v>618</v>
      </c>
      <c r="H160" s="24" t="s">
        <v>619</v>
      </c>
      <c r="I160" s="24" t="s">
        <v>122</v>
      </c>
      <c r="J160" s="24" t="s">
        <v>520</v>
      </c>
      <c r="K160" s="24" t="s">
        <v>520</v>
      </c>
      <c r="L160">
        <v>62602.700000000004</v>
      </c>
      <c r="M160">
        <v>61897.41</v>
      </c>
      <c r="N160">
        <v>0</v>
      </c>
      <c r="O160">
        <v>0</v>
      </c>
      <c r="P160">
        <v>705.29</v>
      </c>
      <c r="Q160">
        <v>0</v>
      </c>
    </row>
    <row r="161" spans="1:32" x14ac:dyDescent="0.25">
      <c r="A161" t="s">
        <v>83</v>
      </c>
      <c r="D161" s="24" t="s">
        <v>620</v>
      </c>
      <c r="E161" s="24" t="s">
        <v>621</v>
      </c>
      <c r="F161">
        <v>0</v>
      </c>
      <c r="G161" s="24" t="s">
        <v>622</v>
      </c>
      <c r="H161" s="24" t="s">
        <v>623</v>
      </c>
      <c r="I161" s="24" t="s">
        <v>122</v>
      </c>
      <c r="J161" s="24" t="s">
        <v>520</v>
      </c>
      <c r="K161" s="24" t="s">
        <v>520</v>
      </c>
      <c r="L161">
        <v>91783.22</v>
      </c>
      <c r="M161">
        <v>91195.22</v>
      </c>
      <c r="N161">
        <v>0</v>
      </c>
      <c r="O161">
        <v>0</v>
      </c>
      <c r="P161">
        <v>0</v>
      </c>
      <c r="Q161">
        <v>588</v>
      </c>
    </row>
    <row r="162" spans="1:32" x14ac:dyDescent="0.25">
      <c r="A162" t="s">
        <v>83</v>
      </c>
      <c r="D162" t="s">
        <v>86</v>
      </c>
      <c r="F162">
        <f>SUBTOTAL(109,Customer[Credit Limit])</f>
        <v>0</v>
      </c>
      <c r="L162">
        <f>SUBTOTAL(109,Customer[Balance Due])</f>
        <v>51951471.400000021</v>
      </c>
      <c r="M162">
        <f>SUBTOTAL(109,Customer[Current])</f>
        <v>17435817.810000014</v>
      </c>
      <c r="N162">
        <f>SUBTOTAL(109,Customer[0-30])</f>
        <v>1579206.6199999999</v>
      </c>
      <c r="O162">
        <f>SUBTOTAL(109,Customer[31-60])</f>
        <v>1011821.5999999999</v>
      </c>
      <c r="P162">
        <f>SUBTOTAL(109,Customer[61-90])</f>
        <v>791908.55</v>
      </c>
      <c r="Q162">
        <f>SUBTOTAL(109,Customer[91+])</f>
        <v>31132716.820000004</v>
      </c>
    </row>
    <row r="163" spans="1:32" x14ac:dyDescent="0.25">
      <c r="AF163" s="10"/>
    </row>
  </sheetData>
  <pageMargins left="0.25" right="0.25" top="0.75" bottom="0.75" header="0.3" footer="0.3"/>
  <pageSetup scale="44" fitToHeight="0"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7"/>
  <sheetViews>
    <sheetView workbookViewId="0"/>
  </sheetViews>
  <sheetFormatPr defaultRowHeight="15" x14ac:dyDescent="0.25"/>
  <sheetData>
    <row r="1" spans="1:5" x14ac:dyDescent="0.25">
      <c r="A1" s="22" t="s">
        <v>1186</v>
      </c>
      <c r="C1" s="22" t="s">
        <v>41</v>
      </c>
      <c r="D1" s="22" t="s">
        <v>42</v>
      </c>
      <c r="E1" s="22" t="s">
        <v>43</v>
      </c>
    </row>
    <row r="3" spans="1:5" x14ac:dyDescent="0.25">
      <c r="A3" s="22" t="s">
        <v>40</v>
      </c>
      <c r="C3" s="22" t="s">
        <v>49</v>
      </c>
      <c r="D3" s="22" t="s">
        <v>645</v>
      </c>
      <c r="E3" s="22" t="s">
        <v>50</v>
      </c>
    </row>
    <row r="4" spans="1:5" x14ac:dyDescent="0.25">
      <c r="A4" s="22" t="s">
        <v>1</v>
      </c>
      <c r="C4" s="22" t="s">
        <v>16</v>
      </c>
      <c r="D4" s="22" t="s">
        <v>51</v>
      </c>
    </row>
    <row r="5" spans="1:5" x14ac:dyDescent="0.25">
      <c r="A5" s="22" t="s">
        <v>1</v>
      </c>
      <c r="C5" s="22" t="s">
        <v>25</v>
      </c>
      <c r="D5" s="22" t="s">
        <v>26</v>
      </c>
      <c r="E5" s="22" t="s">
        <v>28</v>
      </c>
    </row>
    <row r="7" spans="1:5" x14ac:dyDescent="0.25">
      <c r="A7" s="22" t="s">
        <v>1</v>
      </c>
      <c r="C7" s="22" t="s">
        <v>2</v>
      </c>
      <c r="D7" s="22" t="s">
        <v>3</v>
      </c>
    </row>
    <row r="8" spans="1:5" x14ac:dyDescent="0.25">
      <c r="A8" s="22" t="s">
        <v>1</v>
      </c>
      <c r="C8" s="22" t="s">
        <v>38</v>
      </c>
    </row>
    <row r="9" spans="1:5" x14ac:dyDescent="0.25">
      <c r="A9" s="22" t="s">
        <v>1</v>
      </c>
      <c r="C9" s="22" t="s">
        <v>44</v>
      </c>
      <c r="D9" s="22" t="s">
        <v>27</v>
      </c>
    </row>
    <row r="10" spans="1:5" x14ac:dyDescent="0.25">
      <c r="A10" s="22" t="s">
        <v>1</v>
      </c>
      <c r="C10" s="22" t="s">
        <v>45</v>
      </c>
      <c r="D10" s="22" t="s">
        <v>52</v>
      </c>
      <c r="E10" s="22" t="s">
        <v>53</v>
      </c>
    </row>
    <row r="11" spans="1:5" x14ac:dyDescent="0.25">
      <c r="A11" s="22" t="s">
        <v>1</v>
      </c>
      <c r="C11" s="22" t="s">
        <v>39</v>
      </c>
    </row>
    <row r="12" spans="1:5" x14ac:dyDescent="0.25">
      <c r="A12" s="22" t="s">
        <v>1</v>
      </c>
      <c r="C12" s="22" t="s">
        <v>46</v>
      </c>
      <c r="D12" s="22" t="s">
        <v>52</v>
      </c>
      <c r="E12" s="22" t="s">
        <v>53</v>
      </c>
    </row>
    <row r="13" spans="1:5" x14ac:dyDescent="0.25">
      <c r="A13" s="22" t="s">
        <v>1</v>
      </c>
      <c r="C13" s="22" t="s">
        <v>47</v>
      </c>
    </row>
    <row r="14" spans="1:5" x14ac:dyDescent="0.25">
      <c r="A14" s="22" t="s">
        <v>1</v>
      </c>
      <c r="C14" s="22" t="s">
        <v>29</v>
      </c>
      <c r="D14" s="22" t="s">
        <v>54</v>
      </c>
      <c r="E14" s="22" t="s">
        <v>55</v>
      </c>
    </row>
    <row r="15" spans="1:5" x14ac:dyDescent="0.25">
      <c r="A15" s="22" t="s">
        <v>1</v>
      </c>
      <c r="C15" s="22" t="s">
        <v>56</v>
      </c>
    </row>
    <row r="16" spans="1:5" x14ac:dyDescent="0.25">
      <c r="A16" s="22" t="s">
        <v>1</v>
      </c>
      <c r="C16" s="22" t="s">
        <v>29</v>
      </c>
      <c r="D16" s="22" t="s">
        <v>57</v>
      </c>
      <c r="E16" s="22" t="s">
        <v>58</v>
      </c>
    </row>
    <row r="17" spans="1:18" x14ac:dyDescent="0.25">
      <c r="A17" s="22" t="s">
        <v>1</v>
      </c>
      <c r="C17" s="22" t="s">
        <v>59</v>
      </c>
    </row>
    <row r="18" spans="1:18" x14ac:dyDescent="0.25">
      <c r="A18" s="22" t="s">
        <v>1</v>
      </c>
      <c r="C18" s="22" t="s">
        <v>29</v>
      </c>
      <c r="D18" s="22" t="s">
        <v>60</v>
      </c>
      <c r="E18" s="22" t="s">
        <v>61</v>
      </c>
    </row>
    <row r="19" spans="1:18" x14ac:dyDescent="0.25">
      <c r="A19" s="22" t="s">
        <v>1</v>
      </c>
      <c r="C19" s="22" t="s">
        <v>62</v>
      </c>
    </row>
    <row r="20" spans="1:18" x14ac:dyDescent="0.25">
      <c r="A20" s="22" t="s">
        <v>1</v>
      </c>
      <c r="C20" s="22" t="s">
        <v>29</v>
      </c>
      <c r="D20" s="22" t="s">
        <v>63</v>
      </c>
      <c r="E20" s="22" t="s">
        <v>64</v>
      </c>
    </row>
    <row r="21" spans="1:18" x14ac:dyDescent="0.25">
      <c r="A21" s="22" t="s">
        <v>1</v>
      </c>
      <c r="C21" s="22" t="s">
        <v>65</v>
      </c>
    </row>
    <row r="22" spans="1:18" x14ac:dyDescent="0.25">
      <c r="A22" s="22" t="s">
        <v>1</v>
      </c>
      <c r="C22" s="22" t="s">
        <v>29</v>
      </c>
      <c r="D22" s="22" t="s">
        <v>66</v>
      </c>
      <c r="E22" s="22" t="s">
        <v>67</v>
      </c>
    </row>
    <row r="24" spans="1:18" x14ac:dyDescent="0.25">
      <c r="A24" s="22" t="s">
        <v>1</v>
      </c>
      <c r="D24" s="22" t="s">
        <v>4</v>
      </c>
      <c r="E24" s="22" t="s">
        <v>68</v>
      </c>
    </row>
    <row r="25" spans="1:18" x14ac:dyDescent="0.25">
      <c r="A25" s="22" t="s">
        <v>1</v>
      </c>
      <c r="D25" s="22" t="s">
        <v>5</v>
      </c>
      <c r="E25" s="22" t="s">
        <v>9</v>
      </c>
      <c r="F25" s="22" t="s">
        <v>7</v>
      </c>
      <c r="G25" s="22" t="s">
        <v>10</v>
      </c>
      <c r="H25" s="22" t="s">
        <v>11</v>
      </c>
      <c r="I25" s="22" t="s">
        <v>12</v>
      </c>
      <c r="J25" s="22" t="s">
        <v>8</v>
      </c>
      <c r="K25" s="22" t="s">
        <v>13</v>
      </c>
      <c r="L25" s="22" t="s">
        <v>14</v>
      </c>
      <c r="M25" s="22" t="s">
        <v>15</v>
      </c>
      <c r="N25" s="22" t="s">
        <v>47</v>
      </c>
      <c r="O25" s="22" t="s">
        <v>69</v>
      </c>
      <c r="P25" s="22" t="s">
        <v>70</v>
      </c>
      <c r="Q25" s="22" t="s">
        <v>71</v>
      </c>
      <c r="R25" s="22" t="s">
        <v>72</v>
      </c>
    </row>
    <row r="26" spans="1:18" x14ac:dyDescent="0.25">
      <c r="A26" s="22" t="s">
        <v>1</v>
      </c>
      <c r="D26" s="22" t="s">
        <v>6</v>
      </c>
      <c r="E26" s="22" t="s">
        <v>30</v>
      </c>
      <c r="F26" s="22" t="s">
        <v>31</v>
      </c>
      <c r="G26" s="22" t="s">
        <v>32</v>
      </c>
      <c r="H26" s="22" t="s">
        <v>33</v>
      </c>
      <c r="I26" s="22" t="s">
        <v>34</v>
      </c>
      <c r="J26" s="22" t="s">
        <v>35</v>
      </c>
      <c r="K26" s="22" t="s">
        <v>36</v>
      </c>
      <c r="L26" s="22" t="s">
        <v>37</v>
      </c>
      <c r="M26" s="22" t="s">
        <v>73</v>
      </c>
      <c r="N26" s="22" t="s">
        <v>74</v>
      </c>
      <c r="O26" s="22" t="s">
        <v>75</v>
      </c>
      <c r="P26" s="22" t="s">
        <v>76</v>
      </c>
      <c r="Q26" s="22" t="s">
        <v>77</v>
      </c>
      <c r="R26" s="22" t="s">
        <v>78</v>
      </c>
    </row>
    <row r="27" spans="1:18" x14ac:dyDescent="0.25">
      <c r="D27" s="22" t="s">
        <v>511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7"/>
  <sheetViews>
    <sheetView workbookViewId="0"/>
  </sheetViews>
  <sheetFormatPr defaultRowHeight="15" x14ac:dyDescent="0.25"/>
  <sheetData>
    <row r="1" spans="1:5" x14ac:dyDescent="0.25">
      <c r="A1" s="22" t="s">
        <v>1186</v>
      </c>
      <c r="C1" s="22" t="s">
        <v>41</v>
      </c>
      <c r="D1" s="22" t="s">
        <v>42</v>
      </c>
      <c r="E1" s="22" t="s">
        <v>43</v>
      </c>
    </row>
    <row r="3" spans="1:5" x14ac:dyDescent="0.25">
      <c r="A3" s="22" t="s">
        <v>40</v>
      </c>
      <c r="C3" s="22" t="s">
        <v>49</v>
      </c>
      <c r="D3" s="22" t="s">
        <v>645</v>
      </c>
      <c r="E3" s="22" t="s">
        <v>50</v>
      </c>
    </row>
    <row r="4" spans="1:5" x14ac:dyDescent="0.25">
      <c r="A4" s="22" t="s">
        <v>1</v>
      </c>
      <c r="C4" s="22" t="s">
        <v>16</v>
      </c>
      <c r="D4" s="22" t="s">
        <v>51</v>
      </c>
    </row>
    <row r="5" spans="1:5" x14ac:dyDescent="0.25">
      <c r="A5" s="22" t="s">
        <v>1</v>
      </c>
      <c r="C5" s="22" t="s">
        <v>25</v>
      </c>
      <c r="D5" s="22" t="s">
        <v>26</v>
      </c>
      <c r="E5" s="22" t="s">
        <v>28</v>
      </c>
    </row>
    <row r="7" spans="1:5" x14ac:dyDescent="0.25">
      <c r="A7" s="22" t="s">
        <v>1</v>
      </c>
      <c r="C7" s="22" t="s">
        <v>2</v>
      </c>
      <c r="D7" s="22" t="s">
        <v>3</v>
      </c>
    </row>
    <row r="8" spans="1:5" x14ac:dyDescent="0.25">
      <c r="A8" s="22" t="s">
        <v>1</v>
      </c>
      <c r="C8" s="22" t="s">
        <v>38</v>
      </c>
    </row>
    <row r="9" spans="1:5" x14ac:dyDescent="0.25">
      <c r="A9" s="22" t="s">
        <v>1</v>
      </c>
      <c r="C9" s="22" t="s">
        <v>44</v>
      </c>
      <c r="D9" s="22" t="s">
        <v>27</v>
      </c>
    </row>
    <row r="10" spans="1:5" x14ac:dyDescent="0.25">
      <c r="A10" s="22" t="s">
        <v>1</v>
      </c>
      <c r="C10" s="22" t="s">
        <v>45</v>
      </c>
      <c r="D10" s="22" t="s">
        <v>52</v>
      </c>
      <c r="E10" s="22" t="s">
        <v>53</v>
      </c>
    </row>
    <row r="11" spans="1:5" x14ac:dyDescent="0.25">
      <c r="A11" s="22" t="s">
        <v>1</v>
      </c>
      <c r="C11" s="22" t="s">
        <v>39</v>
      </c>
    </row>
    <row r="12" spans="1:5" x14ac:dyDescent="0.25">
      <c r="A12" s="22" t="s">
        <v>1</v>
      </c>
      <c r="C12" s="22" t="s">
        <v>46</v>
      </c>
      <c r="D12" s="22" t="s">
        <v>52</v>
      </c>
      <c r="E12" s="22" t="s">
        <v>53</v>
      </c>
    </row>
    <row r="13" spans="1:5" x14ac:dyDescent="0.25">
      <c r="A13" s="22" t="s">
        <v>1</v>
      </c>
      <c r="C13" s="22" t="s">
        <v>47</v>
      </c>
    </row>
    <row r="14" spans="1:5" x14ac:dyDescent="0.25">
      <c r="A14" s="22" t="s">
        <v>1</v>
      </c>
      <c r="C14" s="22" t="s">
        <v>29</v>
      </c>
      <c r="D14" s="22" t="s">
        <v>54</v>
      </c>
      <c r="E14" s="22" t="s">
        <v>55</v>
      </c>
    </row>
    <row r="15" spans="1:5" x14ac:dyDescent="0.25">
      <c r="A15" s="22" t="s">
        <v>1</v>
      </c>
      <c r="C15" s="22" t="s">
        <v>56</v>
      </c>
    </row>
    <row r="16" spans="1:5" x14ac:dyDescent="0.25">
      <c r="A16" s="22" t="s">
        <v>1</v>
      </c>
      <c r="C16" s="22" t="s">
        <v>29</v>
      </c>
      <c r="D16" s="22" t="s">
        <v>57</v>
      </c>
      <c r="E16" s="22" t="s">
        <v>58</v>
      </c>
    </row>
    <row r="17" spans="1:18" x14ac:dyDescent="0.25">
      <c r="A17" s="22" t="s">
        <v>1</v>
      </c>
      <c r="C17" s="22" t="s">
        <v>59</v>
      </c>
    </row>
    <row r="18" spans="1:18" x14ac:dyDescent="0.25">
      <c r="A18" s="22" t="s">
        <v>1</v>
      </c>
      <c r="C18" s="22" t="s">
        <v>29</v>
      </c>
      <c r="D18" s="22" t="s">
        <v>60</v>
      </c>
      <c r="E18" s="22" t="s">
        <v>61</v>
      </c>
    </row>
    <row r="19" spans="1:18" x14ac:dyDescent="0.25">
      <c r="A19" s="22" t="s">
        <v>1</v>
      </c>
      <c r="C19" s="22" t="s">
        <v>62</v>
      </c>
    </row>
    <row r="20" spans="1:18" x14ac:dyDescent="0.25">
      <c r="A20" s="22" t="s">
        <v>1</v>
      </c>
      <c r="C20" s="22" t="s">
        <v>29</v>
      </c>
      <c r="D20" s="22" t="s">
        <v>63</v>
      </c>
      <c r="E20" s="22" t="s">
        <v>64</v>
      </c>
    </row>
    <row r="21" spans="1:18" x14ac:dyDescent="0.25">
      <c r="A21" s="22" t="s">
        <v>1</v>
      </c>
      <c r="C21" s="22" t="s">
        <v>65</v>
      </c>
    </row>
    <row r="22" spans="1:18" x14ac:dyDescent="0.25">
      <c r="A22" s="22" t="s">
        <v>1</v>
      </c>
      <c r="C22" s="22" t="s">
        <v>29</v>
      </c>
      <c r="D22" s="22" t="s">
        <v>66</v>
      </c>
      <c r="E22" s="22" t="s">
        <v>67</v>
      </c>
    </row>
    <row r="24" spans="1:18" x14ac:dyDescent="0.25">
      <c r="A24" s="22" t="s">
        <v>1</v>
      </c>
      <c r="D24" s="22" t="s">
        <v>4</v>
      </c>
      <c r="E24" s="22" t="s">
        <v>68</v>
      </c>
    </row>
    <row r="25" spans="1:18" x14ac:dyDescent="0.25">
      <c r="A25" s="22" t="s">
        <v>1</v>
      </c>
      <c r="D25" s="22" t="s">
        <v>5</v>
      </c>
      <c r="E25" s="22" t="s">
        <v>9</v>
      </c>
      <c r="F25" s="22" t="s">
        <v>7</v>
      </c>
      <c r="G25" s="22" t="s">
        <v>10</v>
      </c>
      <c r="H25" s="22" t="s">
        <v>11</v>
      </c>
      <c r="I25" s="22" t="s">
        <v>12</v>
      </c>
      <c r="J25" s="22" t="s">
        <v>8</v>
      </c>
      <c r="K25" s="22" t="s">
        <v>13</v>
      </c>
      <c r="L25" s="22" t="s">
        <v>14</v>
      </c>
      <c r="M25" s="22" t="s">
        <v>15</v>
      </c>
      <c r="N25" s="22" t="s">
        <v>47</v>
      </c>
      <c r="O25" s="22" t="s">
        <v>69</v>
      </c>
      <c r="P25" s="22" t="s">
        <v>70</v>
      </c>
      <c r="Q25" s="22" t="s">
        <v>71</v>
      </c>
      <c r="R25" s="22" t="s">
        <v>72</v>
      </c>
    </row>
    <row r="26" spans="1:18" x14ac:dyDescent="0.25">
      <c r="A26" s="22" t="s">
        <v>1</v>
      </c>
      <c r="D26" s="22" t="s">
        <v>6</v>
      </c>
      <c r="E26" s="22" t="s">
        <v>30</v>
      </c>
      <c r="F26" s="22" t="s">
        <v>31</v>
      </c>
      <c r="G26" s="22" t="s">
        <v>32</v>
      </c>
      <c r="H26" s="22" t="s">
        <v>33</v>
      </c>
      <c r="I26" s="22" t="s">
        <v>34</v>
      </c>
      <c r="J26" s="22" t="s">
        <v>35</v>
      </c>
      <c r="K26" s="22" t="s">
        <v>36</v>
      </c>
      <c r="L26" s="22" t="s">
        <v>37</v>
      </c>
      <c r="M26" s="22" t="s">
        <v>73</v>
      </c>
      <c r="N26" s="22" t="s">
        <v>74</v>
      </c>
      <c r="O26" s="22" t="s">
        <v>75</v>
      </c>
      <c r="P26" s="22" t="s">
        <v>76</v>
      </c>
      <c r="Q26" s="22" t="s">
        <v>77</v>
      </c>
      <c r="R26" s="22" t="s">
        <v>78</v>
      </c>
    </row>
    <row r="27" spans="1:18" x14ac:dyDescent="0.25">
      <c r="D27" s="22" t="s">
        <v>511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162"/>
  <sheetViews>
    <sheetView workbookViewId="0"/>
  </sheetViews>
  <sheetFormatPr defaultRowHeight="15" x14ac:dyDescent="0.25"/>
  <sheetData>
    <row r="1" spans="1:18" x14ac:dyDescent="0.25">
      <c r="A1" s="22" t="s">
        <v>1188</v>
      </c>
      <c r="C1" s="22" t="s">
        <v>41</v>
      </c>
      <c r="D1" s="22" t="s">
        <v>84</v>
      </c>
      <c r="E1" s="22" t="s">
        <v>85</v>
      </c>
      <c r="F1" s="22" t="s">
        <v>85</v>
      </c>
      <c r="G1" s="22" t="s">
        <v>85</v>
      </c>
      <c r="H1" s="22" t="s">
        <v>85</v>
      </c>
      <c r="I1" s="22" t="s">
        <v>85</v>
      </c>
      <c r="J1" s="22" t="s">
        <v>85</v>
      </c>
      <c r="K1" s="22" t="s">
        <v>85</v>
      </c>
      <c r="L1" s="22" t="s">
        <v>85</v>
      </c>
      <c r="M1" s="22" t="s">
        <v>85</v>
      </c>
      <c r="N1" s="22" t="s">
        <v>85</v>
      </c>
      <c r="O1" s="22" t="s">
        <v>85</v>
      </c>
      <c r="P1" s="22" t="s">
        <v>85</v>
      </c>
      <c r="Q1" s="22" t="s">
        <v>85</v>
      </c>
      <c r="R1" s="22" t="s">
        <v>43</v>
      </c>
    </row>
    <row r="3" spans="1:18" x14ac:dyDescent="0.25">
      <c r="A3" s="22" t="s">
        <v>40</v>
      </c>
      <c r="C3" s="22" t="s">
        <v>49</v>
      </c>
      <c r="D3" s="22" t="s">
        <v>645</v>
      </c>
      <c r="R3" s="22" t="s">
        <v>50</v>
      </c>
    </row>
    <row r="4" spans="1:18" x14ac:dyDescent="0.25">
      <c r="A4" s="22" t="s">
        <v>1</v>
      </c>
      <c r="C4" s="22" t="s">
        <v>16</v>
      </c>
      <c r="D4" s="22" t="s">
        <v>51</v>
      </c>
    </row>
    <row r="5" spans="1:18" x14ac:dyDescent="0.25">
      <c r="A5" s="22" t="s">
        <v>1</v>
      </c>
      <c r="C5" s="22" t="s">
        <v>25</v>
      </c>
      <c r="D5" s="22" t="s">
        <v>26</v>
      </c>
      <c r="R5" s="22" t="s">
        <v>28</v>
      </c>
    </row>
    <row r="7" spans="1:18" x14ac:dyDescent="0.25">
      <c r="A7" s="22" t="s">
        <v>1</v>
      </c>
      <c r="C7" s="22" t="s">
        <v>2</v>
      </c>
      <c r="D7" s="22" t="s">
        <v>3</v>
      </c>
    </row>
    <row r="8" spans="1:18" x14ac:dyDescent="0.25">
      <c r="A8" s="22" t="s">
        <v>1</v>
      </c>
      <c r="C8" s="22" t="s">
        <v>38</v>
      </c>
    </row>
    <row r="9" spans="1:18" x14ac:dyDescent="0.25">
      <c r="A9" s="22" t="s">
        <v>1</v>
      </c>
      <c r="C9" s="22" t="s">
        <v>44</v>
      </c>
      <c r="D9" s="22" t="s">
        <v>27</v>
      </c>
    </row>
    <row r="10" spans="1:18" x14ac:dyDescent="0.25">
      <c r="A10" s="22" t="s">
        <v>1</v>
      </c>
      <c r="C10" s="22" t="s">
        <v>45</v>
      </c>
      <c r="D10" s="22" t="s">
        <v>52</v>
      </c>
      <c r="R10" s="22" t="s">
        <v>53</v>
      </c>
    </row>
    <row r="11" spans="1:18" x14ac:dyDescent="0.25">
      <c r="A11" s="22" t="s">
        <v>1</v>
      </c>
      <c r="C11" s="22" t="s">
        <v>39</v>
      </c>
    </row>
    <row r="12" spans="1:18" x14ac:dyDescent="0.25">
      <c r="A12" s="22" t="s">
        <v>1</v>
      </c>
      <c r="C12" s="22" t="s">
        <v>46</v>
      </c>
      <c r="D12" s="22" t="s">
        <v>52</v>
      </c>
      <c r="R12" s="22" t="s">
        <v>53</v>
      </c>
    </row>
    <row r="13" spans="1:18" x14ac:dyDescent="0.25">
      <c r="A13" s="22" t="s">
        <v>1</v>
      </c>
      <c r="C13" s="22" t="s">
        <v>47</v>
      </c>
    </row>
    <row r="14" spans="1:18" x14ac:dyDescent="0.25">
      <c r="A14" s="22" t="s">
        <v>1</v>
      </c>
      <c r="C14" s="22" t="s">
        <v>29</v>
      </c>
      <c r="D14" s="22" t="s">
        <v>54</v>
      </c>
      <c r="R14" s="22" t="s">
        <v>55</v>
      </c>
    </row>
    <row r="15" spans="1:18" x14ac:dyDescent="0.25">
      <c r="A15" s="22" t="s">
        <v>1</v>
      </c>
      <c r="C15" s="22" t="s">
        <v>56</v>
      </c>
    </row>
    <row r="16" spans="1:18" x14ac:dyDescent="0.25">
      <c r="A16" s="22" t="s">
        <v>1</v>
      </c>
      <c r="C16" s="22" t="s">
        <v>29</v>
      </c>
      <c r="D16" s="22" t="s">
        <v>57</v>
      </c>
      <c r="R16" s="22" t="s">
        <v>58</v>
      </c>
    </row>
    <row r="17" spans="1:31" x14ac:dyDescent="0.25">
      <c r="A17" s="22" t="s">
        <v>1</v>
      </c>
      <c r="C17" s="22" t="s">
        <v>59</v>
      </c>
    </row>
    <row r="18" spans="1:31" x14ac:dyDescent="0.25">
      <c r="A18" s="22" t="s">
        <v>1</v>
      </c>
      <c r="C18" s="22" t="s">
        <v>29</v>
      </c>
      <c r="D18" s="22" t="s">
        <v>60</v>
      </c>
      <c r="R18" s="22" t="s">
        <v>61</v>
      </c>
    </row>
    <row r="19" spans="1:31" x14ac:dyDescent="0.25">
      <c r="A19" s="22" t="s">
        <v>1</v>
      </c>
      <c r="C19" s="22" t="s">
        <v>62</v>
      </c>
    </row>
    <row r="20" spans="1:31" x14ac:dyDescent="0.25">
      <c r="A20" s="22" t="s">
        <v>1</v>
      </c>
      <c r="C20" s="22" t="s">
        <v>29</v>
      </c>
      <c r="D20" s="22" t="s">
        <v>63</v>
      </c>
      <c r="R20" s="22" t="s">
        <v>64</v>
      </c>
    </row>
    <row r="21" spans="1:31" x14ac:dyDescent="0.25">
      <c r="A21" s="22" t="s">
        <v>1</v>
      </c>
      <c r="C21" s="22" t="s">
        <v>65</v>
      </c>
    </row>
    <row r="22" spans="1:31" x14ac:dyDescent="0.25">
      <c r="A22" s="22" t="s">
        <v>1</v>
      </c>
      <c r="C22" s="22" t="s">
        <v>29</v>
      </c>
      <c r="D22" s="22" t="s">
        <v>66</v>
      </c>
      <c r="R22" s="22" t="s">
        <v>67</v>
      </c>
    </row>
    <row r="24" spans="1:31" x14ac:dyDescent="0.25">
      <c r="A24" s="22" t="s">
        <v>1</v>
      </c>
      <c r="D24" s="22" t="s">
        <v>4</v>
      </c>
      <c r="R24" s="22" t="s">
        <v>68</v>
      </c>
    </row>
    <row r="25" spans="1:31" x14ac:dyDescent="0.25">
      <c r="A25" s="22" t="s">
        <v>1</v>
      </c>
      <c r="D25" s="22" t="s">
        <v>5</v>
      </c>
      <c r="R25" s="22" t="s">
        <v>9</v>
      </c>
      <c r="S25" s="22" t="s">
        <v>7</v>
      </c>
      <c r="T25" s="22" t="s">
        <v>10</v>
      </c>
      <c r="U25" s="22" t="s">
        <v>11</v>
      </c>
      <c r="V25" s="22" t="s">
        <v>12</v>
      </c>
      <c r="W25" s="22" t="s">
        <v>8</v>
      </c>
      <c r="X25" s="22" t="s">
        <v>13</v>
      </c>
      <c r="Y25" s="22" t="s">
        <v>14</v>
      </c>
      <c r="Z25" s="22" t="s">
        <v>15</v>
      </c>
      <c r="AA25" s="22" t="s">
        <v>47</v>
      </c>
      <c r="AB25" s="22" t="s">
        <v>69</v>
      </c>
      <c r="AC25" s="22" t="s">
        <v>70</v>
      </c>
      <c r="AD25" s="22" t="s">
        <v>71</v>
      </c>
      <c r="AE25" s="22" t="s">
        <v>72</v>
      </c>
    </row>
    <row r="26" spans="1:31" x14ac:dyDescent="0.25">
      <c r="A26" s="22" t="s">
        <v>1</v>
      </c>
      <c r="D26" s="22" t="s">
        <v>6</v>
      </c>
      <c r="R26" s="22" t="s">
        <v>30</v>
      </c>
      <c r="S26" s="22" t="s">
        <v>31</v>
      </c>
      <c r="T26" s="22" t="s">
        <v>32</v>
      </c>
      <c r="U26" s="22" t="s">
        <v>33</v>
      </c>
      <c r="V26" s="22" t="s">
        <v>34</v>
      </c>
      <c r="W26" s="22" t="s">
        <v>35</v>
      </c>
      <c r="X26" s="22" t="s">
        <v>36</v>
      </c>
      <c r="Y26" s="22" t="s">
        <v>37</v>
      </c>
      <c r="Z26" s="22" t="s">
        <v>73</v>
      </c>
      <c r="AA26" s="22" t="s">
        <v>74</v>
      </c>
      <c r="AB26" s="22" t="s">
        <v>75</v>
      </c>
      <c r="AC26" s="22" t="s">
        <v>76</v>
      </c>
      <c r="AD26" s="22" t="s">
        <v>77</v>
      </c>
      <c r="AE26" s="22" t="s">
        <v>78</v>
      </c>
    </row>
    <row r="27" spans="1:31" x14ac:dyDescent="0.25">
      <c r="D27" s="22" t="s">
        <v>9</v>
      </c>
      <c r="E27" s="22" t="s">
        <v>7</v>
      </c>
      <c r="F27" s="22" t="s">
        <v>10</v>
      </c>
      <c r="G27" s="22" t="s">
        <v>11</v>
      </c>
      <c r="H27" s="22" t="s">
        <v>12</v>
      </c>
      <c r="I27" s="22" t="s">
        <v>8</v>
      </c>
      <c r="J27" s="22" t="s">
        <v>13</v>
      </c>
      <c r="K27" s="22" t="s">
        <v>14</v>
      </c>
      <c r="L27" s="22" t="s">
        <v>15</v>
      </c>
      <c r="M27" s="22" t="s">
        <v>47</v>
      </c>
      <c r="N27" s="22" t="s">
        <v>79</v>
      </c>
      <c r="O27" s="22" t="s">
        <v>80</v>
      </c>
      <c r="P27" s="22" t="s">
        <v>81</v>
      </c>
      <c r="Q27" s="22" t="s">
        <v>82</v>
      </c>
    </row>
    <row r="28" spans="1:31" x14ac:dyDescent="0.25">
      <c r="A28" s="22" t="s">
        <v>83</v>
      </c>
      <c r="D28" s="22" t="s">
        <v>87</v>
      </c>
      <c r="E28" s="22" t="s">
        <v>88</v>
      </c>
      <c r="F28" s="22" t="s">
        <v>503</v>
      </c>
      <c r="G28" s="22" t="s">
        <v>89</v>
      </c>
      <c r="H28" s="22" t="s">
        <v>90</v>
      </c>
      <c r="I28" s="22" t="s">
        <v>91</v>
      </c>
      <c r="J28" s="22" t="s">
        <v>92</v>
      </c>
      <c r="K28" s="22" t="s">
        <v>93</v>
      </c>
      <c r="L28" s="22" t="s">
        <v>646</v>
      </c>
      <c r="M28" s="22" t="s">
        <v>647</v>
      </c>
      <c r="N28" s="22" t="s">
        <v>648</v>
      </c>
      <c r="O28" s="22" t="s">
        <v>649</v>
      </c>
      <c r="P28" s="22" t="s">
        <v>503</v>
      </c>
      <c r="Q28" s="22" t="s">
        <v>650</v>
      </c>
    </row>
    <row r="29" spans="1:31" x14ac:dyDescent="0.25">
      <c r="A29" s="22" t="s">
        <v>83</v>
      </c>
      <c r="D29" s="22" t="s">
        <v>94</v>
      </c>
      <c r="E29" s="22" t="s">
        <v>95</v>
      </c>
      <c r="F29" s="22" t="s">
        <v>503</v>
      </c>
      <c r="G29" s="22" t="s">
        <v>96</v>
      </c>
      <c r="H29" s="22" t="s">
        <v>97</v>
      </c>
      <c r="I29" s="22" t="s">
        <v>98</v>
      </c>
      <c r="J29" s="22" t="s">
        <v>92</v>
      </c>
      <c r="K29" s="22" t="s">
        <v>99</v>
      </c>
      <c r="L29" s="22" t="s">
        <v>651</v>
      </c>
      <c r="M29" s="22" t="s">
        <v>652</v>
      </c>
      <c r="N29" s="22" t="s">
        <v>653</v>
      </c>
      <c r="O29" s="22" t="s">
        <v>654</v>
      </c>
      <c r="P29" s="22" t="s">
        <v>655</v>
      </c>
      <c r="Q29" s="22" t="s">
        <v>656</v>
      </c>
    </row>
    <row r="30" spans="1:31" x14ac:dyDescent="0.25">
      <c r="A30" s="22" t="s">
        <v>83</v>
      </c>
      <c r="D30" s="22" t="s">
        <v>100</v>
      </c>
      <c r="E30" s="22" t="s">
        <v>101</v>
      </c>
      <c r="F30" s="22" t="s">
        <v>503</v>
      </c>
      <c r="G30" s="22" t="s">
        <v>102</v>
      </c>
      <c r="H30" s="22" t="s">
        <v>103</v>
      </c>
      <c r="I30" s="22" t="s">
        <v>91</v>
      </c>
      <c r="J30" s="22" t="s">
        <v>92</v>
      </c>
      <c r="K30" s="22" t="s">
        <v>99</v>
      </c>
      <c r="L30" s="22" t="s">
        <v>657</v>
      </c>
      <c r="M30" s="22" t="s">
        <v>658</v>
      </c>
      <c r="N30" s="22" t="s">
        <v>659</v>
      </c>
      <c r="O30" s="22" t="s">
        <v>660</v>
      </c>
      <c r="P30" s="22" t="s">
        <v>503</v>
      </c>
      <c r="Q30" s="22" t="s">
        <v>661</v>
      </c>
    </row>
    <row r="31" spans="1:31" x14ac:dyDescent="0.25">
      <c r="A31" s="22" t="s">
        <v>83</v>
      </c>
      <c r="D31" s="22" t="s">
        <v>104</v>
      </c>
      <c r="E31" s="22" t="s">
        <v>105</v>
      </c>
      <c r="F31" s="22" t="s">
        <v>503</v>
      </c>
      <c r="G31" s="22" t="s">
        <v>106</v>
      </c>
      <c r="H31" s="22" t="s">
        <v>107</v>
      </c>
      <c r="I31" s="22" t="s">
        <v>91</v>
      </c>
      <c r="J31" s="22" t="s">
        <v>92</v>
      </c>
      <c r="K31" s="22" t="s">
        <v>108</v>
      </c>
      <c r="L31" s="22" t="s">
        <v>662</v>
      </c>
      <c r="M31" s="22" t="s">
        <v>663</v>
      </c>
      <c r="N31" s="22" t="s">
        <v>503</v>
      </c>
      <c r="O31" s="22" t="s">
        <v>664</v>
      </c>
      <c r="P31" s="22" t="s">
        <v>503</v>
      </c>
      <c r="Q31" s="22" t="s">
        <v>665</v>
      </c>
    </row>
    <row r="32" spans="1:31" x14ac:dyDescent="0.25">
      <c r="A32" s="22" t="s">
        <v>83</v>
      </c>
      <c r="D32" s="22" t="s">
        <v>109</v>
      </c>
      <c r="E32" s="22" t="s">
        <v>110</v>
      </c>
      <c r="F32" s="22" t="s">
        <v>503</v>
      </c>
      <c r="G32" s="22" t="s">
        <v>111</v>
      </c>
      <c r="H32" s="22" t="s">
        <v>112</v>
      </c>
      <c r="I32" s="22" t="s">
        <v>91</v>
      </c>
      <c r="J32" s="22" t="s">
        <v>113</v>
      </c>
      <c r="K32" s="22" t="s">
        <v>93</v>
      </c>
      <c r="L32" s="22" t="s">
        <v>666</v>
      </c>
      <c r="M32" s="22" t="s">
        <v>667</v>
      </c>
      <c r="N32" s="22" t="s">
        <v>668</v>
      </c>
      <c r="O32" s="22" t="s">
        <v>669</v>
      </c>
      <c r="P32" s="22" t="s">
        <v>503</v>
      </c>
      <c r="Q32" s="22" t="s">
        <v>670</v>
      </c>
    </row>
    <row r="33" spans="1:17" x14ac:dyDescent="0.25">
      <c r="A33" s="22" t="s">
        <v>83</v>
      </c>
      <c r="D33" s="22" t="s">
        <v>114</v>
      </c>
      <c r="E33" s="22" t="s">
        <v>115</v>
      </c>
      <c r="F33" s="22" t="s">
        <v>503</v>
      </c>
      <c r="G33" s="22" t="s">
        <v>116</v>
      </c>
      <c r="H33" s="22" t="s">
        <v>117</v>
      </c>
      <c r="I33" s="22" t="s">
        <v>91</v>
      </c>
      <c r="J33" s="22" t="s">
        <v>113</v>
      </c>
      <c r="K33" s="22" t="s">
        <v>108</v>
      </c>
      <c r="L33" s="22" t="s">
        <v>671</v>
      </c>
      <c r="M33" s="22" t="s">
        <v>672</v>
      </c>
      <c r="N33" s="22" t="s">
        <v>503</v>
      </c>
      <c r="O33" s="22" t="s">
        <v>503</v>
      </c>
      <c r="P33" s="22" t="s">
        <v>503</v>
      </c>
      <c r="Q33" s="22" t="s">
        <v>673</v>
      </c>
    </row>
    <row r="34" spans="1:17" x14ac:dyDescent="0.25">
      <c r="A34" s="22" t="s">
        <v>83</v>
      </c>
      <c r="D34" s="22" t="s">
        <v>118</v>
      </c>
      <c r="E34" s="22" t="s">
        <v>119</v>
      </c>
      <c r="F34" s="22" t="s">
        <v>503</v>
      </c>
      <c r="G34" s="22" t="s">
        <v>120</v>
      </c>
      <c r="H34" s="22" t="s">
        <v>121</v>
      </c>
      <c r="I34" s="22" t="s">
        <v>122</v>
      </c>
      <c r="J34" s="22" t="s">
        <v>92</v>
      </c>
      <c r="K34" s="22" t="s">
        <v>93</v>
      </c>
      <c r="L34" s="22" t="s">
        <v>674</v>
      </c>
      <c r="M34" s="22" t="s">
        <v>624</v>
      </c>
      <c r="N34" s="22" t="s">
        <v>503</v>
      </c>
      <c r="O34" s="22" t="s">
        <v>675</v>
      </c>
      <c r="P34" s="22" t="s">
        <v>676</v>
      </c>
      <c r="Q34" s="22" t="s">
        <v>677</v>
      </c>
    </row>
    <row r="35" spans="1:17" x14ac:dyDescent="0.25">
      <c r="A35" s="22" t="s">
        <v>83</v>
      </c>
      <c r="D35" s="22" t="s">
        <v>123</v>
      </c>
      <c r="E35" s="22" t="s">
        <v>124</v>
      </c>
      <c r="F35" s="22" t="s">
        <v>503</v>
      </c>
      <c r="G35" s="22" t="s">
        <v>125</v>
      </c>
      <c r="H35" s="22" t="s">
        <v>126</v>
      </c>
      <c r="I35" s="22" t="s">
        <v>91</v>
      </c>
      <c r="J35" s="22" t="s">
        <v>92</v>
      </c>
      <c r="K35" s="22" t="s">
        <v>99</v>
      </c>
      <c r="L35" s="22" t="s">
        <v>678</v>
      </c>
      <c r="M35" s="22" t="s">
        <v>679</v>
      </c>
      <c r="N35" s="22" t="s">
        <v>503</v>
      </c>
      <c r="O35" s="22" t="s">
        <v>503</v>
      </c>
      <c r="P35" s="22" t="s">
        <v>503</v>
      </c>
      <c r="Q35" s="22" t="s">
        <v>625</v>
      </c>
    </row>
    <row r="36" spans="1:17" x14ac:dyDescent="0.25">
      <c r="A36" s="22" t="s">
        <v>83</v>
      </c>
      <c r="D36" s="22" t="s">
        <v>127</v>
      </c>
      <c r="E36" s="22" t="s">
        <v>128</v>
      </c>
      <c r="F36" s="22" t="s">
        <v>503</v>
      </c>
      <c r="G36" s="22" t="s">
        <v>129</v>
      </c>
      <c r="H36" s="22" t="s">
        <v>130</v>
      </c>
      <c r="I36" s="22" t="s">
        <v>91</v>
      </c>
      <c r="J36" s="22" t="s">
        <v>113</v>
      </c>
      <c r="K36" s="22" t="s">
        <v>99</v>
      </c>
      <c r="L36" s="22" t="s">
        <v>680</v>
      </c>
      <c r="M36" s="22" t="s">
        <v>681</v>
      </c>
      <c r="N36" s="22" t="s">
        <v>503</v>
      </c>
      <c r="O36" s="22" t="s">
        <v>503</v>
      </c>
      <c r="P36" s="22" t="s">
        <v>503</v>
      </c>
      <c r="Q36" s="22" t="s">
        <v>682</v>
      </c>
    </row>
    <row r="37" spans="1:17" x14ac:dyDescent="0.25">
      <c r="A37" s="22" t="s">
        <v>83</v>
      </c>
      <c r="D37" s="22" t="s">
        <v>131</v>
      </c>
      <c r="E37" s="22" t="s">
        <v>132</v>
      </c>
      <c r="F37" s="22" t="s">
        <v>503</v>
      </c>
      <c r="G37" s="22" t="s">
        <v>133</v>
      </c>
      <c r="H37" s="22" t="s">
        <v>134</v>
      </c>
      <c r="I37" s="22" t="s">
        <v>91</v>
      </c>
      <c r="J37" s="22" t="s">
        <v>92</v>
      </c>
      <c r="K37" s="22" t="s">
        <v>99</v>
      </c>
      <c r="L37" s="22" t="s">
        <v>683</v>
      </c>
      <c r="M37" s="22" t="s">
        <v>626</v>
      </c>
      <c r="N37" s="22" t="s">
        <v>503</v>
      </c>
      <c r="O37" s="22" t="s">
        <v>503</v>
      </c>
      <c r="P37" s="22" t="s">
        <v>503</v>
      </c>
      <c r="Q37" s="22" t="s">
        <v>684</v>
      </c>
    </row>
    <row r="38" spans="1:17" x14ac:dyDescent="0.25">
      <c r="A38" s="22" t="s">
        <v>83</v>
      </c>
      <c r="D38" s="22" t="s">
        <v>135</v>
      </c>
      <c r="E38" s="22" t="s">
        <v>136</v>
      </c>
      <c r="F38" s="22" t="s">
        <v>503</v>
      </c>
      <c r="G38" s="22" t="s">
        <v>137</v>
      </c>
      <c r="H38" s="22" t="s">
        <v>138</v>
      </c>
      <c r="I38" s="22" t="s">
        <v>122</v>
      </c>
      <c r="J38" s="22" t="s">
        <v>113</v>
      </c>
      <c r="K38" s="22" t="s">
        <v>99</v>
      </c>
      <c r="L38" s="22" t="s">
        <v>685</v>
      </c>
      <c r="M38" s="22" t="s">
        <v>686</v>
      </c>
      <c r="N38" s="22" t="s">
        <v>687</v>
      </c>
      <c r="O38" s="22" t="s">
        <v>688</v>
      </c>
      <c r="P38" s="22" t="s">
        <v>503</v>
      </c>
      <c r="Q38" s="22" t="s">
        <v>689</v>
      </c>
    </row>
    <row r="39" spans="1:17" x14ac:dyDescent="0.25">
      <c r="A39" s="22" t="s">
        <v>83</v>
      </c>
      <c r="D39" s="22" t="s">
        <v>139</v>
      </c>
      <c r="E39" s="22" t="s">
        <v>140</v>
      </c>
      <c r="F39" s="22" t="s">
        <v>503</v>
      </c>
      <c r="G39" s="22" t="s">
        <v>141</v>
      </c>
      <c r="H39" s="22" t="s">
        <v>142</v>
      </c>
      <c r="I39" s="22" t="s">
        <v>122</v>
      </c>
      <c r="J39" s="22" t="s">
        <v>92</v>
      </c>
      <c r="K39" s="22" t="s">
        <v>93</v>
      </c>
      <c r="L39" s="22" t="s">
        <v>690</v>
      </c>
      <c r="M39" s="22" t="s">
        <v>691</v>
      </c>
      <c r="N39" s="22" t="s">
        <v>692</v>
      </c>
      <c r="O39" s="22" t="s">
        <v>503</v>
      </c>
      <c r="P39" s="22" t="s">
        <v>693</v>
      </c>
      <c r="Q39" s="22" t="s">
        <v>694</v>
      </c>
    </row>
    <row r="40" spans="1:17" x14ac:dyDescent="0.25">
      <c r="A40" s="22" t="s">
        <v>83</v>
      </c>
      <c r="D40" s="22" t="s">
        <v>143</v>
      </c>
      <c r="E40" s="22" t="s">
        <v>144</v>
      </c>
      <c r="F40" s="22" t="s">
        <v>503</v>
      </c>
      <c r="G40" s="22" t="s">
        <v>145</v>
      </c>
      <c r="H40" s="22" t="s">
        <v>146</v>
      </c>
      <c r="I40" s="22" t="s">
        <v>91</v>
      </c>
      <c r="J40" s="22" t="s">
        <v>92</v>
      </c>
      <c r="K40" s="22" t="s">
        <v>93</v>
      </c>
      <c r="L40" s="22" t="s">
        <v>695</v>
      </c>
      <c r="M40" s="22" t="s">
        <v>696</v>
      </c>
      <c r="N40" s="22" t="s">
        <v>697</v>
      </c>
      <c r="O40" s="22" t="s">
        <v>698</v>
      </c>
      <c r="P40" s="22" t="s">
        <v>503</v>
      </c>
      <c r="Q40" s="22" t="s">
        <v>699</v>
      </c>
    </row>
    <row r="41" spans="1:17" x14ac:dyDescent="0.25">
      <c r="A41" s="22" t="s">
        <v>83</v>
      </c>
      <c r="D41" s="22" t="s">
        <v>147</v>
      </c>
      <c r="E41" s="22" t="s">
        <v>148</v>
      </c>
      <c r="F41" s="22" t="s">
        <v>503</v>
      </c>
      <c r="G41" s="22" t="s">
        <v>149</v>
      </c>
      <c r="H41" s="22" t="s">
        <v>97</v>
      </c>
      <c r="I41" s="22" t="s">
        <v>98</v>
      </c>
      <c r="J41" s="22" t="s">
        <v>92</v>
      </c>
      <c r="K41" s="22" t="s">
        <v>99</v>
      </c>
      <c r="L41" s="22" t="s">
        <v>700</v>
      </c>
      <c r="M41" s="22" t="s">
        <v>701</v>
      </c>
      <c r="N41" s="22" t="s">
        <v>503</v>
      </c>
      <c r="O41" s="22" t="s">
        <v>503</v>
      </c>
      <c r="P41" s="22" t="s">
        <v>702</v>
      </c>
      <c r="Q41" s="22" t="s">
        <v>703</v>
      </c>
    </row>
    <row r="42" spans="1:17" x14ac:dyDescent="0.25">
      <c r="A42" s="22" t="s">
        <v>83</v>
      </c>
      <c r="D42" s="22" t="s">
        <v>150</v>
      </c>
      <c r="E42" s="22" t="s">
        <v>151</v>
      </c>
      <c r="F42" s="22" t="s">
        <v>503</v>
      </c>
      <c r="G42" s="22" t="s">
        <v>152</v>
      </c>
      <c r="H42" s="22" t="s">
        <v>97</v>
      </c>
      <c r="I42" s="22" t="s">
        <v>98</v>
      </c>
      <c r="J42" s="22" t="s">
        <v>113</v>
      </c>
      <c r="K42" s="22" t="s">
        <v>108</v>
      </c>
      <c r="L42" s="22" t="s">
        <v>704</v>
      </c>
      <c r="M42" s="22" t="s">
        <v>705</v>
      </c>
      <c r="N42" s="22" t="s">
        <v>706</v>
      </c>
      <c r="O42" s="22" t="s">
        <v>707</v>
      </c>
      <c r="P42" s="22" t="s">
        <v>708</v>
      </c>
      <c r="Q42" s="22" t="s">
        <v>709</v>
      </c>
    </row>
    <row r="43" spans="1:17" x14ac:dyDescent="0.25">
      <c r="A43" s="22" t="s">
        <v>83</v>
      </c>
      <c r="D43" s="22" t="s">
        <v>153</v>
      </c>
      <c r="E43" s="22" t="s">
        <v>154</v>
      </c>
      <c r="F43" s="22" t="s">
        <v>503</v>
      </c>
      <c r="G43" s="22" t="s">
        <v>155</v>
      </c>
      <c r="H43" s="22" t="s">
        <v>156</v>
      </c>
      <c r="I43" s="22" t="s">
        <v>91</v>
      </c>
      <c r="J43" s="22" t="s">
        <v>113</v>
      </c>
      <c r="K43" s="22" t="s">
        <v>93</v>
      </c>
      <c r="L43" s="22" t="s">
        <v>710</v>
      </c>
      <c r="M43" s="22" t="s">
        <v>711</v>
      </c>
      <c r="N43" s="22" t="s">
        <v>712</v>
      </c>
      <c r="O43" s="22" t="s">
        <v>713</v>
      </c>
      <c r="P43" s="22" t="s">
        <v>714</v>
      </c>
      <c r="Q43" s="22" t="s">
        <v>715</v>
      </c>
    </row>
    <row r="44" spans="1:17" x14ac:dyDescent="0.25">
      <c r="A44" s="22" t="s">
        <v>83</v>
      </c>
      <c r="D44" s="22" t="s">
        <v>157</v>
      </c>
      <c r="E44" s="22" t="s">
        <v>158</v>
      </c>
      <c r="F44" s="22" t="s">
        <v>503</v>
      </c>
      <c r="G44" s="22" t="s">
        <v>159</v>
      </c>
      <c r="H44" s="22" t="s">
        <v>117</v>
      </c>
      <c r="I44" s="22" t="s">
        <v>91</v>
      </c>
      <c r="J44" s="22" t="s">
        <v>113</v>
      </c>
      <c r="K44" s="22" t="s">
        <v>108</v>
      </c>
      <c r="L44" s="22" t="s">
        <v>716</v>
      </c>
      <c r="M44" s="22" t="s">
        <v>627</v>
      </c>
      <c r="N44" s="22" t="s">
        <v>503</v>
      </c>
      <c r="O44" s="22" t="s">
        <v>503</v>
      </c>
      <c r="P44" s="22" t="s">
        <v>717</v>
      </c>
      <c r="Q44" s="22" t="s">
        <v>718</v>
      </c>
    </row>
    <row r="45" spans="1:17" x14ac:dyDescent="0.25">
      <c r="A45" s="22" t="s">
        <v>83</v>
      </c>
      <c r="D45" s="22" t="s">
        <v>160</v>
      </c>
      <c r="E45" s="22" t="s">
        <v>161</v>
      </c>
      <c r="F45" s="22" t="s">
        <v>503</v>
      </c>
      <c r="G45" s="22" t="s">
        <v>162</v>
      </c>
      <c r="H45" s="22" t="s">
        <v>163</v>
      </c>
      <c r="I45" s="22" t="s">
        <v>122</v>
      </c>
      <c r="J45" s="22" t="s">
        <v>113</v>
      </c>
      <c r="K45" s="22" t="s">
        <v>99</v>
      </c>
      <c r="L45" s="22" t="s">
        <v>719</v>
      </c>
      <c r="M45" s="22" t="s">
        <v>720</v>
      </c>
      <c r="N45" s="22" t="s">
        <v>503</v>
      </c>
      <c r="O45" s="22" t="s">
        <v>503</v>
      </c>
      <c r="P45" s="22" t="s">
        <v>721</v>
      </c>
      <c r="Q45" s="22" t="s">
        <v>722</v>
      </c>
    </row>
    <row r="46" spans="1:17" x14ac:dyDescent="0.25">
      <c r="A46" s="22" t="s">
        <v>83</v>
      </c>
      <c r="D46" s="22" t="s">
        <v>164</v>
      </c>
      <c r="E46" s="22" t="s">
        <v>165</v>
      </c>
      <c r="F46" s="22" t="s">
        <v>503</v>
      </c>
      <c r="G46" s="22" t="s">
        <v>166</v>
      </c>
      <c r="H46" s="22" t="s">
        <v>167</v>
      </c>
      <c r="I46" s="22" t="s">
        <v>122</v>
      </c>
      <c r="J46" s="22" t="s">
        <v>92</v>
      </c>
      <c r="K46" s="22" t="s">
        <v>93</v>
      </c>
      <c r="L46" s="22" t="s">
        <v>723</v>
      </c>
      <c r="M46" s="22" t="s">
        <v>724</v>
      </c>
      <c r="N46" s="22" t="s">
        <v>725</v>
      </c>
      <c r="O46" s="22" t="s">
        <v>726</v>
      </c>
      <c r="P46" s="22" t="s">
        <v>503</v>
      </c>
      <c r="Q46" s="22" t="s">
        <v>727</v>
      </c>
    </row>
    <row r="47" spans="1:17" x14ac:dyDescent="0.25">
      <c r="A47" s="22" t="s">
        <v>83</v>
      </c>
      <c r="D47" s="22" t="s">
        <v>168</v>
      </c>
      <c r="E47" s="22" t="s">
        <v>169</v>
      </c>
      <c r="F47" s="22" t="s">
        <v>503</v>
      </c>
      <c r="G47" s="22" t="s">
        <v>170</v>
      </c>
      <c r="H47" s="22" t="s">
        <v>171</v>
      </c>
      <c r="I47" s="22" t="s">
        <v>91</v>
      </c>
      <c r="J47" s="22" t="s">
        <v>92</v>
      </c>
      <c r="K47" s="22" t="s">
        <v>108</v>
      </c>
      <c r="L47" s="22" t="s">
        <v>728</v>
      </c>
      <c r="M47" s="22" t="s">
        <v>729</v>
      </c>
      <c r="N47" s="22" t="s">
        <v>730</v>
      </c>
      <c r="O47" s="22" t="s">
        <v>731</v>
      </c>
      <c r="P47" s="22" t="s">
        <v>503</v>
      </c>
      <c r="Q47" s="22" t="s">
        <v>732</v>
      </c>
    </row>
    <row r="48" spans="1:17" x14ac:dyDescent="0.25">
      <c r="A48" s="22" t="s">
        <v>83</v>
      </c>
      <c r="D48" s="22" t="s">
        <v>172</v>
      </c>
      <c r="E48" s="22" t="s">
        <v>173</v>
      </c>
      <c r="F48" s="22" t="s">
        <v>503</v>
      </c>
      <c r="G48" s="22" t="s">
        <v>174</v>
      </c>
      <c r="H48" s="22" t="s">
        <v>175</v>
      </c>
      <c r="I48" s="22" t="s">
        <v>122</v>
      </c>
      <c r="J48" s="22" t="s">
        <v>113</v>
      </c>
      <c r="K48" s="22" t="s">
        <v>93</v>
      </c>
      <c r="L48" s="22" t="s">
        <v>733</v>
      </c>
      <c r="M48" s="22" t="s">
        <v>734</v>
      </c>
      <c r="N48" s="22" t="s">
        <v>735</v>
      </c>
      <c r="O48" s="22" t="s">
        <v>736</v>
      </c>
      <c r="P48" s="22" t="s">
        <v>737</v>
      </c>
      <c r="Q48" s="22" t="s">
        <v>738</v>
      </c>
    </row>
    <row r="49" spans="1:17" x14ac:dyDescent="0.25">
      <c r="A49" s="22" t="s">
        <v>83</v>
      </c>
      <c r="D49" s="22" t="s">
        <v>176</v>
      </c>
      <c r="E49" s="22" t="s">
        <v>177</v>
      </c>
      <c r="F49" s="22" t="s">
        <v>503</v>
      </c>
      <c r="G49" s="22" t="s">
        <v>178</v>
      </c>
      <c r="H49" s="22" t="s">
        <v>179</v>
      </c>
      <c r="I49" s="22" t="s">
        <v>91</v>
      </c>
      <c r="J49" s="22" t="s">
        <v>92</v>
      </c>
      <c r="K49" s="22" t="s">
        <v>99</v>
      </c>
      <c r="L49" s="22" t="s">
        <v>739</v>
      </c>
      <c r="M49" s="22" t="s">
        <v>628</v>
      </c>
      <c r="N49" s="22" t="s">
        <v>740</v>
      </c>
      <c r="O49" s="22" t="s">
        <v>503</v>
      </c>
      <c r="P49" s="22" t="s">
        <v>741</v>
      </c>
      <c r="Q49" s="22" t="s">
        <v>742</v>
      </c>
    </row>
    <row r="50" spans="1:17" x14ac:dyDescent="0.25">
      <c r="A50" s="22" t="s">
        <v>83</v>
      </c>
      <c r="D50" s="22" t="s">
        <v>180</v>
      </c>
      <c r="E50" s="22" t="s">
        <v>181</v>
      </c>
      <c r="F50" s="22" t="s">
        <v>503</v>
      </c>
      <c r="G50" s="22" t="s">
        <v>182</v>
      </c>
      <c r="H50" s="22" t="s">
        <v>183</v>
      </c>
      <c r="I50" s="22" t="s">
        <v>122</v>
      </c>
      <c r="J50" s="22" t="s">
        <v>92</v>
      </c>
      <c r="K50" s="22" t="s">
        <v>93</v>
      </c>
      <c r="L50" s="22" t="s">
        <v>743</v>
      </c>
      <c r="M50" s="22" t="s">
        <v>744</v>
      </c>
      <c r="N50" s="22" t="s">
        <v>745</v>
      </c>
      <c r="O50" s="22" t="s">
        <v>503</v>
      </c>
      <c r="P50" s="22" t="s">
        <v>746</v>
      </c>
      <c r="Q50" s="22" t="s">
        <v>747</v>
      </c>
    </row>
    <row r="51" spans="1:17" x14ac:dyDescent="0.25">
      <c r="A51" s="22" t="s">
        <v>83</v>
      </c>
      <c r="D51" s="22" t="s">
        <v>184</v>
      </c>
      <c r="E51" s="22" t="s">
        <v>185</v>
      </c>
      <c r="F51" s="22" t="s">
        <v>503</v>
      </c>
      <c r="G51" s="22" t="s">
        <v>186</v>
      </c>
      <c r="H51" s="22" t="s">
        <v>187</v>
      </c>
      <c r="I51" s="22" t="s">
        <v>122</v>
      </c>
      <c r="J51" s="22" t="s">
        <v>92</v>
      </c>
      <c r="K51" s="22" t="s">
        <v>99</v>
      </c>
      <c r="L51" s="22" t="s">
        <v>748</v>
      </c>
      <c r="M51" s="22" t="s">
        <v>749</v>
      </c>
      <c r="N51" s="22" t="s">
        <v>750</v>
      </c>
      <c r="O51" s="22" t="s">
        <v>751</v>
      </c>
      <c r="P51" s="22" t="s">
        <v>752</v>
      </c>
      <c r="Q51" s="22" t="s">
        <v>753</v>
      </c>
    </row>
    <row r="52" spans="1:17" x14ac:dyDescent="0.25">
      <c r="A52" s="22" t="s">
        <v>83</v>
      </c>
      <c r="D52" s="22" t="s">
        <v>188</v>
      </c>
      <c r="E52" s="22" t="s">
        <v>189</v>
      </c>
      <c r="F52" s="22" t="s">
        <v>503</v>
      </c>
      <c r="G52" s="22" t="s">
        <v>190</v>
      </c>
      <c r="H52" s="22" t="s">
        <v>179</v>
      </c>
      <c r="I52" s="22" t="s">
        <v>91</v>
      </c>
      <c r="J52" s="22" t="s">
        <v>113</v>
      </c>
      <c r="K52" s="22" t="s">
        <v>93</v>
      </c>
      <c r="L52" s="22" t="s">
        <v>754</v>
      </c>
      <c r="M52" s="22" t="s">
        <v>755</v>
      </c>
      <c r="N52" s="22" t="s">
        <v>756</v>
      </c>
      <c r="O52" s="22" t="s">
        <v>503</v>
      </c>
      <c r="P52" s="22" t="s">
        <v>757</v>
      </c>
      <c r="Q52" s="22" t="s">
        <v>758</v>
      </c>
    </row>
    <row r="53" spans="1:17" x14ac:dyDescent="0.25">
      <c r="A53" s="22" t="s">
        <v>83</v>
      </c>
      <c r="D53" s="22" t="s">
        <v>191</v>
      </c>
      <c r="E53" s="22" t="s">
        <v>192</v>
      </c>
      <c r="F53" s="22" t="s">
        <v>503</v>
      </c>
      <c r="G53" s="22" t="s">
        <v>193</v>
      </c>
      <c r="H53" s="22" t="s">
        <v>194</v>
      </c>
      <c r="I53" s="22" t="s">
        <v>91</v>
      </c>
      <c r="J53" s="22" t="s">
        <v>113</v>
      </c>
      <c r="K53" s="22" t="s">
        <v>99</v>
      </c>
      <c r="L53" s="22" t="s">
        <v>759</v>
      </c>
      <c r="M53" s="22" t="s">
        <v>760</v>
      </c>
      <c r="N53" s="22" t="s">
        <v>503</v>
      </c>
      <c r="O53" s="22" t="s">
        <v>761</v>
      </c>
      <c r="P53" s="22" t="s">
        <v>503</v>
      </c>
      <c r="Q53" s="22" t="s">
        <v>762</v>
      </c>
    </row>
    <row r="54" spans="1:17" x14ac:dyDescent="0.25">
      <c r="A54" s="22" t="s">
        <v>83</v>
      </c>
      <c r="D54" s="22" t="s">
        <v>195</v>
      </c>
      <c r="E54" s="22" t="s">
        <v>196</v>
      </c>
      <c r="F54" s="22" t="s">
        <v>503</v>
      </c>
      <c r="G54" s="22" t="s">
        <v>197</v>
      </c>
      <c r="H54" s="22" t="s">
        <v>198</v>
      </c>
      <c r="I54" s="22" t="s">
        <v>91</v>
      </c>
      <c r="J54" s="22" t="s">
        <v>113</v>
      </c>
      <c r="K54" s="22" t="s">
        <v>108</v>
      </c>
      <c r="L54" s="22" t="s">
        <v>763</v>
      </c>
      <c r="M54" s="22" t="s">
        <v>764</v>
      </c>
      <c r="N54" s="22" t="s">
        <v>765</v>
      </c>
      <c r="O54" s="22" t="s">
        <v>503</v>
      </c>
      <c r="P54" s="22" t="s">
        <v>503</v>
      </c>
      <c r="Q54" s="22" t="s">
        <v>766</v>
      </c>
    </row>
    <row r="55" spans="1:17" x14ac:dyDescent="0.25">
      <c r="A55" s="22" t="s">
        <v>83</v>
      </c>
      <c r="D55" s="22" t="s">
        <v>199</v>
      </c>
      <c r="E55" s="22" t="s">
        <v>200</v>
      </c>
      <c r="F55" s="22" t="s">
        <v>503</v>
      </c>
      <c r="G55" s="22" t="s">
        <v>201</v>
      </c>
      <c r="H55" s="22" t="s">
        <v>202</v>
      </c>
      <c r="I55" s="22" t="s">
        <v>122</v>
      </c>
      <c r="J55" s="22" t="s">
        <v>203</v>
      </c>
      <c r="K55" s="22" t="s">
        <v>93</v>
      </c>
      <c r="L55" s="22" t="s">
        <v>767</v>
      </c>
      <c r="M55" s="22" t="s">
        <v>768</v>
      </c>
      <c r="N55" s="22" t="s">
        <v>503</v>
      </c>
      <c r="O55" s="22" t="s">
        <v>503</v>
      </c>
      <c r="P55" s="22" t="s">
        <v>769</v>
      </c>
      <c r="Q55" s="22" t="s">
        <v>770</v>
      </c>
    </row>
    <row r="56" spans="1:17" x14ac:dyDescent="0.25">
      <c r="A56" s="22" t="s">
        <v>83</v>
      </c>
      <c r="D56" s="22" t="s">
        <v>204</v>
      </c>
      <c r="E56" s="22" t="s">
        <v>205</v>
      </c>
      <c r="F56" s="22" t="s">
        <v>503</v>
      </c>
      <c r="G56" s="22" t="s">
        <v>206</v>
      </c>
      <c r="H56" s="22" t="s">
        <v>156</v>
      </c>
      <c r="I56" s="22" t="s">
        <v>91</v>
      </c>
      <c r="J56" s="22" t="s">
        <v>113</v>
      </c>
      <c r="K56" s="22" t="s">
        <v>99</v>
      </c>
      <c r="L56" s="22" t="s">
        <v>771</v>
      </c>
      <c r="M56" s="22" t="s">
        <v>772</v>
      </c>
      <c r="N56" s="22" t="s">
        <v>503</v>
      </c>
      <c r="O56" s="22" t="s">
        <v>503</v>
      </c>
      <c r="P56" s="22" t="s">
        <v>503</v>
      </c>
      <c r="Q56" s="22" t="s">
        <v>773</v>
      </c>
    </row>
    <row r="57" spans="1:17" x14ac:dyDescent="0.25">
      <c r="A57" s="22" t="s">
        <v>83</v>
      </c>
      <c r="D57" s="22" t="s">
        <v>207</v>
      </c>
      <c r="E57" s="22" t="s">
        <v>208</v>
      </c>
      <c r="F57" s="22" t="s">
        <v>503</v>
      </c>
      <c r="G57" s="22" t="s">
        <v>209</v>
      </c>
      <c r="H57" s="22" t="s">
        <v>210</v>
      </c>
      <c r="I57" s="22" t="s">
        <v>91</v>
      </c>
      <c r="J57" s="22" t="s">
        <v>92</v>
      </c>
      <c r="K57" s="22" t="s">
        <v>93</v>
      </c>
      <c r="L57" s="22" t="s">
        <v>774</v>
      </c>
      <c r="M57" s="22" t="s">
        <v>775</v>
      </c>
      <c r="N57" s="22" t="s">
        <v>503</v>
      </c>
      <c r="O57" s="22" t="s">
        <v>503</v>
      </c>
      <c r="P57" s="22" t="s">
        <v>776</v>
      </c>
      <c r="Q57" s="22" t="s">
        <v>777</v>
      </c>
    </row>
    <row r="58" spans="1:17" x14ac:dyDescent="0.25">
      <c r="A58" s="22" t="s">
        <v>83</v>
      </c>
      <c r="D58" s="22" t="s">
        <v>211</v>
      </c>
      <c r="E58" s="22" t="s">
        <v>212</v>
      </c>
      <c r="F58" s="22" t="s">
        <v>503</v>
      </c>
      <c r="G58" s="22" t="s">
        <v>213</v>
      </c>
      <c r="H58" s="22" t="s">
        <v>214</v>
      </c>
      <c r="I58" s="22" t="s">
        <v>91</v>
      </c>
      <c r="J58" s="22" t="s">
        <v>113</v>
      </c>
      <c r="K58" s="22" t="s">
        <v>99</v>
      </c>
      <c r="L58" s="22" t="s">
        <v>778</v>
      </c>
      <c r="M58" s="22" t="s">
        <v>779</v>
      </c>
      <c r="N58" s="22" t="s">
        <v>503</v>
      </c>
      <c r="O58" s="22" t="s">
        <v>780</v>
      </c>
      <c r="P58" s="22" t="s">
        <v>503</v>
      </c>
      <c r="Q58" s="22" t="s">
        <v>781</v>
      </c>
    </row>
    <row r="59" spans="1:17" x14ac:dyDescent="0.25">
      <c r="A59" s="22" t="s">
        <v>83</v>
      </c>
      <c r="D59" s="22" t="s">
        <v>215</v>
      </c>
      <c r="E59" s="22" t="s">
        <v>216</v>
      </c>
      <c r="F59" s="22" t="s">
        <v>503</v>
      </c>
      <c r="G59" s="22" t="s">
        <v>217</v>
      </c>
      <c r="H59" s="22" t="s">
        <v>171</v>
      </c>
      <c r="I59" s="22" t="s">
        <v>91</v>
      </c>
      <c r="J59" s="22" t="s">
        <v>92</v>
      </c>
      <c r="K59" s="22" t="s">
        <v>99</v>
      </c>
      <c r="L59" s="22" t="s">
        <v>782</v>
      </c>
      <c r="M59" s="22" t="s">
        <v>629</v>
      </c>
      <c r="N59" s="22" t="s">
        <v>503</v>
      </c>
      <c r="O59" s="22" t="s">
        <v>503</v>
      </c>
      <c r="P59" s="22" t="s">
        <v>783</v>
      </c>
      <c r="Q59" s="22" t="s">
        <v>784</v>
      </c>
    </row>
    <row r="60" spans="1:17" x14ac:dyDescent="0.25">
      <c r="A60" s="22" t="s">
        <v>83</v>
      </c>
      <c r="D60" s="22" t="s">
        <v>218</v>
      </c>
      <c r="E60" s="22" t="s">
        <v>219</v>
      </c>
      <c r="F60" s="22" t="s">
        <v>503</v>
      </c>
      <c r="G60" s="22" t="s">
        <v>220</v>
      </c>
      <c r="H60" s="22" t="s">
        <v>97</v>
      </c>
      <c r="I60" s="22" t="s">
        <v>98</v>
      </c>
      <c r="J60" s="22" t="s">
        <v>113</v>
      </c>
      <c r="K60" s="22" t="s">
        <v>108</v>
      </c>
      <c r="L60" s="22" t="s">
        <v>785</v>
      </c>
      <c r="M60" s="22" t="s">
        <v>786</v>
      </c>
      <c r="N60" s="22" t="s">
        <v>787</v>
      </c>
      <c r="O60" s="22" t="s">
        <v>788</v>
      </c>
      <c r="P60" s="22" t="s">
        <v>789</v>
      </c>
      <c r="Q60" s="22" t="s">
        <v>790</v>
      </c>
    </row>
    <row r="61" spans="1:17" x14ac:dyDescent="0.25">
      <c r="A61" s="22" t="s">
        <v>83</v>
      </c>
      <c r="D61" s="22" t="s">
        <v>221</v>
      </c>
      <c r="E61" s="22" t="s">
        <v>219</v>
      </c>
      <c r="F61" s="22" t="s">
        <v>503</v>
      </c>
      <c r="G61" s="22" t="s">
        <v>220</v>
      </c>
      <c r="H61" s="22" t="s">
        <v>97</v>
      </c>
      <c r="I61" s="22" t="s">
        <v>98</v>
      </c>
      <c r="J61" s="22" t="s">
        <v>113</v>
      </c>
      <c r="K61" s="22" t="s">
        <v>99</v>
      </c>
      <c r="L61" s="22" t="s">
        <v>791</v>
      </c>
      <c r="M61" s="22" t="s">
        <v>792</v>
      </c>
      <c r="N61" s="22" t="s">
        <v>503</v>
      </c>
      <c r="O61" s="22" t="s">
        <v>793</v>
      </c>
      <c r="P61" s="22" t="s">
        <v>503</v>
      </c>
      <c r="Q61" s="22" t="s">
        <v>794</v>
      </c>
    </row>
    <row r="62" spans="1:17" x14ac:dyDescent="0.25">
      <c r="A62" s="22" t="s">
        <v>83</v>
      </c>
      <c r="D62" s="22" t="s">
        <v>222</v>
      </c>
      <c r="E62" s="22" t="s">
        <v>223</v>
      </c>
      <c r="F62" s="22" t="s">
        <v>503</v>
      </c>
      <c r="G62" s="22" t="s">
        <v>224</v>
      </c>
      <c r="H62" s="22" t="s">
        <v>225</v>
      </c>
      <c r="I62" s="22" t="s">
        <v>91</v>
      </c>
      <c r="J62" s="22" t="s">
        <v>92</v>
      </c>
      <c r="K62" s="22" t="s">
        <v>108</v>
      </c>
      <c r="L62" s="22" t="s">
        <v>795</v>
      </c>
      <c r="M62" s="22" t="s">
        <v>630</v>
      </c>
      <c r="N62" s="22" t="s">
        <v>503</v>
      </c>
      <c r="O62" s="22" t="s">
        <v>503</v>
      </c>
      <c r="P62" s="22" t="s">
        <v>503</v>
      </c>
      <c r="Q62" s="22" t="s">
        <v>796</v>
      </c>
    </row>
    <row r="63" spans="1:17" x14ac:dyDescent="0.25">
      <c r="A63" s="22" t="s">
        <v>83</v>
      </c>
      <c r="D63" s="22" t="s">
        <v>226</v>
      </c>
      <c r="E63" s="22" t="s">
        <v>227</v>
      </c>
      <c r="F63" s="22" t="s">
        <v>503</v>
      </c>
      <c r="G63" s="22" t="s">
        <v>228</v>
      </c>
      <c r="H63" s="22" t="s">
        <v>156</v>
      </c>
      <c r="I63" s="22" t="s">
        <v>91</v>
      </c>
      <c r="J63" s="22" t="s">
        <v>203</v>
      </c>
      <c r="K63" s="22" t="s">
        <v>93</v>
      </c>
      <c r="L63" s="22" t="s">
        <v>797</v>
      </c>
      <c r="M63" s="22" t="s">
        <v>798</v>
      </c>
      <c r="N63" s="22" t="s">
        <v>503</v>
      </c>
      <c r="O63" s="22" t="s">
        <v>503</v>
      </c>
      <c r="P63" s="22" t="s">
        <v>799</v>
      </c>
      <c r="Q63" s="22" t="s">
        <v>800</v>
      </c>
    </row>
    <row r="64" spans="1:17" x14ac:dyDescent="0.25">
      <c r="A64" s="22" t="s">
        <v>83</v>
      </c>
      <c r="D64" s="22" t="s">
        <v>229</v>
      </c>
      <c r="E64" s="22" t="s">
        <v>230</v>
      </c>
      <c r="F64" s="22" t="s">
        <v>503</v>
      </c>
      <c r="G64" s="22" t="s">
        <v>231</v>
      </c>
      <c r="H64" s="22" t="s">
        <v>232</v>
      </c>
      <c r="I64" s="22" t="s">
        <v>91</v>
      </c>
      <c r="J64" s="22" t="s">
        <v>92</v>
      </c>
      <c r="K64" s="22" t="s">
        <v>93</v>
      </c>
      <c r="L64" s="22" t="s">
        <v>801</v>
      </c>
      <c r="M64" s="22" t="s">
        <v>802</v>
      </c>
      <c r="N64" s="22" t="s">
        <v>803</v>
      </c>
      <c r="O64" s="22" t="s">
        <v>503</v>
      </c>
      <c r="P64" s="22" t="s">
        <v>503</v>
      </c>
      <c r="Q64" s="22" t="s">
        <v>804</v>
      </c>
    </row>
    <row r="65" spans="1:17" x14ac:dyDescent="0.25">
      <c r="A65" s="22" t="s">
        <v>83</v>
      </c>
      <c r="D65" s="22" t="s">
        <v>233</v>
      </c>
      <c r="E65" s="22" t="s">
        <v>234</v>
      </c>
      <c r="F65" s="22" t="s">
        <v>503</v>
      </c>
      <c r="G65" s="22" t="s">
        <v>235</v>
      </c>
      <c r="H65" s="22" t="s">
        <v>117</v>
      </c>
      <c r="I65" s="22" t="s">
        <v>91</v>
      </c>
      <c r="J65" s="22" t="s">
        <v>113</v>
      </c>
      <c r="K65" s="22" t="s">
        <v>93</v>
      </c>
      <c r="L65" s="22" t="s">
        <v>805</v>
      </c>
      <c r="M65" s="22" t="s">
        <v>631</v>
      </c>
      <c r="N65" s="22" t="s">
        <v>503</v>
      </c>
      <c r="O65" s="22" t="s">
        <v>503</v>
      </c>
      <c r="P65" s="22" t="s">
        <v>806</v>
      </c>
      <c r="Q65" s="22" t="s">
        <v>807</v>
      </c>
    </row>
    <row r="66" spans="1:17" x14ac:dyDescent="0.25">
      <c r="A66" s="22" t="s">
        <v>83</v>
      </c>
      <c r="D66" s="22" t="s">
        <v>236</v>
      </c>
      <c r="E66" s="22" t="s">
        <v>237</v>
      </c>
      <c r="F66" s="22" t="s">
        <v>503</v>
      </c>
      <c r="G66" s="22" t="s">
        <v>238</v>
      </c>
      <c r="H66" s="22" t="s">
        <v>146</v>
      </c>
      <c r="I66" s="22" t="s">
        <v>91</v>
      </c>
      <c r="J66" s="22" t="s">
        <v>113</v>
      </c>
      <c r="K66" s="22" t="s">
        <v>108</v>
      </c>
      <c r="L66" s="22" t="s">
        <v>808</v>
      </c>
      <c r="M66" s="22" t="s">
        <v>632</v>
      </c>
      <c r="N66" s="22" t="s">
        <v>503</v>
      </c>
      <c r="O66" s="22" t="s">
        <v>503</v>
      </c>
      <c r="P66" s="22" t="s">
        <v>503</v>
      </c>
      <c r="Q66" s="22" t="s">
        <v>809</v>
      </c>
    </row>
    <row r="67" spans="1:17" x14ac:dyDescent="0.25">
      <c r="A67" s="22" t="s">
        <v>83</v>
      </c>
      <c r="D67" s="22" t="s">
        <v>239</v>
      </c>
      <c r="E67" s="22" t="s">
        <v>240</v>
      </c>
      <c r="F67" s="22" t="s">
        <v>503</v>
      </c>
      <c r="G67" s="22" t="s">
        <v>241</v>
      </c>
      <c r="H67" s="22" t="s">
        <v>242</v>
      </c>
      <c r="I67" s="22" t="s">
        <v>91</v>
      </c>
      <c r="J67" s="22" t="s">
        <v>92</v>
      </c>
      <c r="K67" s="22" t="s">
        <v>108</v>
      </c>
      <c r="L67" s="22" t="s">
        <v>810</v>
      </c>
      <c r="M67" s="22" t="s">
        <v>633</v>
      </c>
      <c r="N67" s="22" t="s">
        <v>503</v>
      </c>
      <c r="O67" s="22" t="s">
        <v>503</v>
      </c>
      <c r="P67" s="22" t="s">
        <v>503</v>
      </c>
      <c r="Q67" s="22" t="s">
        <v>811</v>
      </c>
    </row>
    <row r="68" spans="1:17" x14ac:dyDescent="0.25">
      <c r="A68" s="22" t="s">
        <v>83</v>
      </c>
      <c r="D68" s="22" t="s">
        <v>243</v>
      </c>
      <c r="E68" s="22" t="s">
        <v>244</v>
      </c>
      <c r="F68" s="22" t="s">
        <v>503</v>
      </c>
      <c r="G68" s="22" t="s">
        <v>245</v>
      </c>
      <c r="H68" s="22" t="s">
        <v>146</v>
      </c>
      <c r="I68" s="22" t="s">
        <v>91</v>
      </c>
      <c r="J68" s="22" t="s">
        <v>113</v>
      </c>
      <c r="K68" s="22" t="s">
        <v>93</v>
      </c>
      <c r="L68" s="22" t="s">
        <v>812</v>
      </c>
      <c r="M68" s="22" t="s">
        <v>813</v>
      </c>
      <c r="N68" s="22" t="s">
        <v>814</v>
      </c>
      <c r="O68" s="22" t="s">
        <v>815</v>
      </c>
      <c r="P68" s="22" t="s">
        <v>816</v>
      </c>
      <c r="Q68" s="22" t="s">
        <v>817</v>
      </c>
    </row>
    <row r="69" spans="1:17" x14ac:dyDescent="0.25">
      <c r="A69" s="22" t="s">
        <v>83</v>
      </c>
      <c r="D69" s="22" t="s">
        <v>246</v>
      </c>
      <c r="E69" s="22" t="s">
        <v>247</v>
      </c>
      <c r="F69" s="22" t="s">
        <v>503</v>
      </c>
      <c r="G69" s="22" t="s">
        <v>248</v>
      </c>
      <c r="H69" s="22" t="s">
        <v>225</v>
      </c>
      <c r="I69" s="22" t="s">
        <v>91</v>
      </c>
      <c r="J69" s="22" t="s">
        <v>92</v>
      </c>
      <c r="K69" s="22" t="s">
        <v>99</v>
      </c>
      <c r="L69" s="22" t="s">
        <v>818</v>
      </c>
      <c r="M69" s="22" t="s">
        <v>819</v>
      </c>
      <c r="N69" s="22" t="s">
        <v>503</v>
      </c>
      <c r="O69" s="22" t="s">
        <v>503</v>
      </c>
      <c r="P69" s="22" t="s">
        <v>503</v>
      </c>
      <c r="Q69" s="22" t="s">
        <v>820</v>
      </c>
    </row>
    <row r="70" spans="1:17" x14ac:dyDescent="0.25">
      <c r="A70" s="22" t="s">
        <v>83</v>
      </c>
      <c r="D70" s="22" t="s">
        <v>249</v>
      </c>
      <c r="E70" s="22" t="s">
        <v>250</v>
      </c>
      <c r="F70" s="22" t="s">
        <v>503</v>
      </c>
      <c r="G70" s="22" t="s">
        <v>251</v>
      </c>
      <c r="H70" s="22" t="s">
        <v>252</v>
      </c>
      <c r="I70" s="22" t="s">
        <v>122</v>
      </c>
      <c r="J70" s="22" t="s">
        <v>113</v>
      </c>
      <c r="K70" s="22" t="s">
        <v>99</v>
      </c>
      <c r="L70" s="22" t="s">
        <v>821</v>
      </c>
      <c r="M70" s="22" t="s">
        <v>822</v>
      </c>
      <c r="N70" s="22" t="s">
        <v>823</v>
      </c>
      <c r="O70" s="22" t="s">
        <v>824</v>
      </c>
      <c r="P70" s="22" t="s">
        <v>825</v>
      </c>
      <c r="Q70" s="22" t="s">
        <v>826</v>
      </c>
    </row>
    <row r="71" spans="1:17" x14ac:dyDescent="0.25">
      <c r="A71" s="22" t="s">
        <v>83</v>
      </c>
      <c r="D71" s="22" t="s">
        <v>253</v>
      </c>
      <c r="E71" s="22" t="s">
        <v>254</v>
      </c>
      <c r="F71" s="22" t="s">
        <v>503</v>
      </c>
      <c r="G71" s="22" t="s">
        <v>255</v>
      </c>
      <c r="H71" s="22" t="s">
        <v>256</v>
      </c>
      <c r="I71" s="22" t="s">
        <v>91</v>
      </c>
      <c r="J71" s="22" t="s">
        <v>203</v>
      </c>
      <c r="K71" s="22" t="s">
        <v>93</v>
      </c>
      <c r="L71" s="22" t="s">
        <v>827</v>
      </c>
      <c r="M71" s="22" t="s">
        <v>828</v>
      </c>
      <c r="N71" s="22" t="s">
        <v>503</v>
      </c>
      <c r="O71" s="22" t="s">
        <v>503</v>
      </c>
      <c r="P71" s="22" t="s">
        <v>503</v>
      </c>
      <c r="Q71" s="22" t="s">
        <v>634</v>
      </c>
    </row>
    <row r="72" spans="1:17" x14ac:dyDescent="0.25">
      <c r="A72" s="22" t="s">
        <v>83</v>
      </c>
      <c r="D72" s="22" t="s">
        <v>257</v>
      </c>
      <c r="E72" s="22" t="s">
        <v>258</v>
      </c>
      <c r="F72" s="22" t="s">
        <v>503</v>
      </c>
      <c r="G72" s="22" t="s">
        <v>259</v>
      </c>
      <c r="H72" s="22" t="s">
        <v>171</v>
      </c>
      <c r="I72" s="22" t="s">
        <v>91</v>
      </c>
      <c r="J72" s="22" t="s">
        <v>113</v>
      </c>
      <c r="K72" s="22" t="s">
        <v>108</v>
      </c>
      <c r="L72" s="22" t="s">
        <v>829</v>
      </c>
      <c r="M72" s="22" t="s">
        <v>830</v>
      </c>
      <c r="N72" s="22" t="s">
        <v>831</v>
      </c>
      <c r="O72" s="22" t="s">
        <v>832</v>
      </c>
      <c r="P72" s="22" t="s">
        <v>833</v>
      </c>
      <c r="Q72" s="22" t="s">
        <v>834</v>
      </c>
    </row>
    <row r="73" spans="1:17" x14ac:dyDescent="0.25">
      <c r="A73" s="22" t="s">
        <v>83</v>
      </c>
      <c r="D73" s="22" t="s">
        <v>260</v>
      </c>
      <c r="E73" s="22" t="s">
        <v>261</v>
      </c>
      <c r="F73" s="22" t="s">
        <v>503</v>
      </c>
      <c r="G73" s="22" t="s">
        <v>262</v>
      </c>
      <c r="H73" s="22" t="s">
        <v>263</v>
      </c>
      <c r="I73" s="22" t="s">
        <v>91</v>
      </c>
      <c r="J73" s="22" t="s">
        <v>113</v>
      </c>
      <c r="K73" s="22" t="s">
        <v>108</v>
      </c>
      <c r="L73" s="22" t="s">
        <v>835</v>
      </c>
      <c r="M73" s="22" t="s">
        <v>836</v>
      </c>
      <c r="N73" s="22" t="s">
        <v>503</v>
      </c>
      <c r="O73" s="22" t="s">
        <v>837</v>
      </c>
      <c r="P73" s="22" t="s">
        <v>503</v>
      </c>
      <c r="Q73" s="22" t="s">
        <v>838</v>
      </c>
    </row>
    <row r="74" spans="1:17" x14ac:dyDescent="0.25">
      <c r="A74" s="22" t="s">
        <v>83</v>
      </c>
      <c r="D74" s="22" t="s">
        <v>264</v>
      </c>
      <c r="E74" s="22" t="s">
        <v>265</v>
      </c>
      <c r="F74" s="22" t="s">
        <v>503</v>
      </c>
      <c r="G74" s="22" t="s">
        <v>266</v>
      </c>
      <c r="H74" s="22" t="s">
        <v>267</v>
      </c>
      <c r="I74" s="22" t="s">
        <v>122</v>
      </c>
      <c r="J74" s="22" t="s">
        <v>92</v>
      </c>
      <c r="K74" s="22" t="s">
        <v>99</v>
      </c>
      <c r="L74" s="22" t="s">
        <v>839</v>
      </c>
      <c r="M74" s="22" t="s">
        <v>840</v>
      </c>
      <c r="N74" s="22" t="s">
        <v>841</v>
      </c>
      <c r="O74" s="22" t="s">
        <v>842</v>
      </c>
      <c r="P74" s="22" t="s">
        <v>503</v>
      </c>
      <c r="Q74" s="22" t="s">
        <v>843</v>
      </c>
    </row>
    <row r="75" spans="1:17" x14ac:dyDescent="0.25">
      <c r="A75" s="22" t="s">
        <v>83</v>
      </c>
      <c r="D75" s="22" t="s">
        <v>268</v>
      </c>
      <c r="E75" s="22" t="s">
        <v>269</v>
      </c>
      <c r="F75" s="22" t="s">
        <v>503</v>
      </c>
      <c r="G75" s="22" t="s">
        <v>270</v>
      </c>
      <c r="H75" s="22" t="s">
        <v>271</v>
      </c>
      <c r="I75" s="22" t="s">
        <v>91</v>
      </c>
      <c r="J75" s="22" t="s">
        <v>92</v>
      </c>
      <c r="K75" s="22" t="s">
        <v>108</v>
      </c>
      <c r="L75" s="22" t="s">
        <v>844</v>
      </c>
      <c r="M75" s="22" t="s">
        <v>635</v>
      </c>
      <c r="N75" s="22" t="s">
        <v>503</v>
      </c>
      <c r="O75" s="22" t="s">
        <v>503</v>
      </c>
      <c r="P75" s="22" t="s">
        <v>503</v>
      </c>
      <c r="Q75" s="22" t="s">
        <v>845</v>
      </c>
    </row>
    <row r="76" spans="1:17" x14ac:dyDescent="0.25">
      <c r="A76" s="22" t="s">
        <v>83</v>
      </c>
      <c r="D76" s="22" t="s">
        <v>272</v>
      </c>
      <c r="E76" s="22" t="s">
        <v>273</v>
      </c>
      <c r="F76" s="22" t="s">
        <v>503</v>
      </c>
      <c r="G76" s="22" t="s">
        <v>274</v>
      </c>
      <c r="H76" s="22" t="s">
        <v>275</v>
      </c>
      <c r="I76" s="22" t="s">
        <v>122</v>
      </c>
      <c r="J76" s="22" t="s">
        <v>113</v>
      </c>
      <c r="K76" s="22" t="s">
        <v>93</v>
      </c>
      <c r="L76" s="22" t="s">
        <v>846</v>
      </c>
      <c r="M76" s="22" t="s">
        <v>847</v>
      </c>
      <c r="N76" s="22" t="s">
        <v>848</v>
      </c>
      <c r="O76" s="22" t="s">
        <v>849</v>
      </c>
      <c r="P76" s="22" t="s">
        <v>850</v>
      </c>
      <c r="Q76" s="22" t="s">
        <v>851</v>
      </c>
    </row>
    <row r="77" spans="1:17" x14ac:dyDescent="0.25">
      <c r="A77" s="22" t="s">
        <v>83</v>
      </c>
      <c r="D77" s="22" t="s">
        <v>276</v>
      </c>
      <c r="E77" s="22" t="s">
        <v>277</v>
      </c>
      <c r="F77" s="22" t="s">
        <v>503</v>
      </c>
      <c r="G77" s="22" t="s">
        <v>266</v>
      </c>
      <c r="H77" s="22" t="s">
        <v>278</v>
      </c>
      <c r="I77" s="22" t="s">
        <v>122</v>
      </c>
      <c r="J77" s="22" t="s">
        <v>113</v>
      </c>
      <c r="K77" s="22" t="s">
        <v>108</v>
      </c>
      <c r="L77" s="22" t="s">
        <v>852</v>
      </c>
      <c r="M77" s="22" t="s">
        <v>853</v>
      </c>
      <c r="N77" s="22" t="s">
        <v>503</v>
      </c>
      <c r="O77" s="22" t="s">
        <v>854</v>
      </c>
      <c r="P77" s="22" t="s">
        <v>503</v>
      </c>
      <c r="Q77" s="22" t="s">
        <v>855</v>
      </c>
    </row>
    <row r="78" spans="1:17" x14ac:dyDescent="0.25">
      <c r="A78" s="22" t="s">
        <v>83</v>
      </c>
      <c r="D78" s="22" t="s">
        <v>279</v>
      </c>
      <c r="E78" s="22" t="s">
        <v>280</v>
      </c>
      <c r="F78" s="22" t="s">
        <v>503</v>
      </c>
      <c r="G78" s="22" t="s">
        <v>281</v>
      </c>
      <c r="H78" s="22" t="s">
        <v>282</v>
      </c>
      <c r="I78" s="22" t="s">
        <v>91</v>
      </c>
      <c r="J78" s="22" t="s">
        <v>92</v>
      </c>
      <c r="K78" s="22" t="s">
        <v>99</v>
      </c>
      <c r="L78" s="22" t="s">
        <v>856</v>
      </c>
      <c r="M78" s="22" t="s">
        <v>636</v>
      </c>
      <c r="N78" s="22" t="s">
        <v>503</v>
      </c>
      <c r="O78" s="22" t="s">
        <v>503</v>
      </c>
      <c r="P78" s="22" t="s">
        <v>503</v>
      </c>
      <c r="Q78" s="22" t="s">
        <v>857</v>
      </c>
    </row>
    <row r="79" spans="1:17" x14ac:dyDescent="0.25">
      <c r="A79" s="22" t="s">
        <v>83</v>
      </c>
      <c r="D79" s="22" t="s">
        <v>283</v>
      </c>
      <c r="E79" s="22" t="s">
        <v>284</v>
      </c>
      <c r="F79" s="22" t="s">
        <v>503</v>
      </c>
      <c r="G79" s="22" t="s">
        <v>285</v>
      </c>
      <c r="H79" s="22" t="s">
        <v>286</v>
      </c>
      <c r="I79" s="22" t="s">
        <v>122</v>
      </c>
      <c r="J79" s="22" t="s">
        <v>92</v>
      </c>
      <c r="K79" s="22" t="s">
        <v>99</v>
      </c>
      <c r="L79" s="22" t="s">
        <v>858</v>
      </c>
      <c r="M79" s="22" t="s">
        <v>859</v>
      </c>
      <c r="N79" s="22" t="s">
        <v>860</v>
      </c>
      <c r="O79" s="22" t="s">
        <v>861</v>
      </c>
      <c r="P79" s="22" t="s">
        <v>503</v>
      </c>
      <c r="Q79" s="22" t="s">
        <v>862</v>
      </c>
    </row>
    <row r="80" spans="1:17" x14ac:dyDescent="0.25">
      <c r="A80" s="22" t="s">
        <v>83</v>
      </c>
      <c r="D80" s="22" t="s">
        <v>287</v>
      </c>
      <c r="E80" s="22" t="s">
        <v>288</v>
      </c>
      <c r="F80" s="22" t="s">
        <v>503</v>
      </c>
      <c r="G80" s="22" t="s">
        <v>289</v>
      </c>
      <c r="H80" s="22" t="s">
        <v>290</v>
      </c>
      <c r="I80" s="22" t="s">
        <v>122</v>
      </c>
      <c r="J80" s="22" t="s">
        <v>113</v>
      </c>
      <c r="K80" s="22" t="s">
        <v>108</v>
      </c>
      <c r="L80" s="22" t="s">
        <v>863</v>
      </c>
      <c r="M80" s="22" t="s">
        <v>864</v>
      </c>
      <c r="N80" s="22" t="s">
        <v>865</v>
      </c>
      <c r="O80" s="22" t="s">
        <v>866</v>
      </c>
      <c r="P80" s="22" t="s">
        <v>867</v>
      </c>
      <c r="Q80" s="22" t="s">
        <v>868</v>
      </c>
    </row>
    <row r="81" spans="1:17" x14ac:dyDescent="0.25">
      <c r="A81" s="22" t="s">
        <v>83</v>
      </c>
      <c r="D81" s="22" t="s">
        <v>291</v>
      </c>
      <c r="E81" s="22" t="s">
        <v>292</v>
      </c>
      <c r="F81" s="22" t="s">
        <v>503</v>
      </c>
      <c r="G81" s="22" t="s">
        <v>293</v>
      </c>
      <c r="H81" s="22" t="s">
        <v>294</v>
      </c>
      <c r="I81" s="22" t="s">
        <v>122</v>
      </c>
      <c r="J81" s="22" t="s">
        <v>203</v>
      </c>
      <c r="K81" s="22" t="s">
        <v>108</v>
      </c>
      <c r="L81" s="22" t="s">
        <v>869</v>
      </c>
      <c r="M81" s="22" t="s">
        <v>870</v>
      </c>
      <c r="N81" s="22" t="s">
        <v>503</v>
      </c>
      <c r="O81" s="22" t="s">
        <v>871</v>
      </c>
      <c r="P81" s="22" t="s">
        <v>503</v>
      </c>
      <c r="Q81" s="22" t="s">
        <v>872</v>
      </c>
    </row>
    <row r="82" spans="1:17" x14ac:dyDescent="0.25">
      <c r="A82" s="22" t="s">
        <v>83</v>
      </c>
      <c r="D82" s="22" t="s">
        <v>295</v>
      </c>
      <c r="E82" s="22" t="s">
        <v>296</v>
      </c>
      <c r="F82" s="22" t="s">
        <v>503</v>
      </c>
      <c r="G82" s="22" t="s">
        <v>297</v>
      </c>
      <c r="H82" s="22" t="s">
        <v>298</v>
      </c>
      <c r="I82" s="22" t="s">
        <v>91</v>
      </c>
      <c r="J82" s="22" t="s">
        <v>203</v>
      </c>
      <c r="K82" s="22" t="s">
        <v>93</v>
      </c>
      <c r="L82" s="22" t="s">
        <v>873</v>
      </c>
      <c r="M82" s="22" t="s">
        <v>637</v>
      </c>
      <c r="N82" s="22" t="s">
        <v>503</v>
      </c>
      <c r="O82" s="22" t="s">
        <v>874</v>
      </c>
      <c r="P82" s="22" t="s">
        <v>503</v>
      </c>
      <c r="Q82" s="22" t="s">
        <v>638</v>
      </c>
    </row>
    <row r="83" spans="1:17" x14ac:dyDescent="0.25">
      <c r="A83" s="22" t="s">
        <v>83</v>
      </c>
      <c r="D83" s="22" t="s">
        <v>299</v>
      </c>
      <c r="E83" s="22" t="s">
        <v>300</v>
      </c>
      <c r="F83" s="22" t="s">
        <v>503</v>
      </c>
      <c r="G83" s="22" t="s">
        <v>301</v>
      </c>
      <c r="H83" s="22" t="s">
        <v>302</v>
      </c>
      <c r="I83" s="22" t="s">
        <v>122</v>
      </c>
      <c r="J83" s="22" t="s">
        <v>92</v>
      </c>
      <c r="K83" s="22" t="s">
        <v>99</v>
      </c>
      <c r="L83" s="22" t="s">
        <v>875</v>
      </c>
      <c r="M83" s="22" t="s">
        <v>876</v>
      </c>
      <c r="N83" s="22" t="s">
        <v>877</v>
      </c>
      <c r="O83" s="22" t="s">
        <v>878</v>
      </c>
      <c r="P83" s="22" t="s">
        <v>879</v>
      </c>
      <c r="Q83" s="22" t="s">
        <v>880</v>
      </c>
    </row>
    <row r="84" spans="1:17" x14ac:dyDescent="0.25">
      <c r="A84" s="22" t="s">
        <v>83</v>
      </c>
      <c r="D84" s="22" t="s">
        <v>303</v>
      </c>
      <c r="E84" s="22" t="s">
        <v>304</v>
      </c>
      <c r="F84" s="22" t="s">
        <v>503</v>
      </c>
      <c r="G84" s="22" t="s">
        <v>305</v>
      </c>
      <c r="H84" s="22" t="s">
        <v>306</v>
      </c>
      <c r="I84" s="22" t="s">
        <v>122</v>
      </c>
      <c r="J84" s="22" t="s">
        <v>113</v>
      </c>
      <c r="K84" s="22" t="s">
        <v>93</v>
      </c>
      <c r="L84" s="22" t="s">
        <v>881</v>
      </c>
      <c r="M84" s="22" t="s">
        <v>882</v>
      </c>
      <c r="N84" s="22" t="s">
        <v>883</v>
      </c>
      <c r="O84" s="22" t="s">
        <v>503</v>
      </c>
      <c r="P84" s="22" t="s">
        <v>884</v>
      </c>
      <c r="Q84" s="22" t="s">
        <v>885</v>
      </c>
    </row>
    <row r="85" spans="1:17" x14ac:dyDescent="0.25">
      <c r="A85" s="22" t="s">
        <v>83</v>
      </c>
      <c r="D85" s="22" t="s">
        <v>307</v>
      </c>
      <c r="E85" s="22" t="s">
        <v>308</v>
      </c>
      <c r="F85" s="22" t="s">
        <v>503</v>
      </c>
      <c r="G85" s="22" t="s">
        <v>309</v>
      </c>
      <c r="H85" s="22" t="s">
        <v>310</v>
      </c>
      <c r="I85" s="22" t="s">
        <v>122</v>
      </c>
      <c r="J85" s="22" t="s">
        <v>203</v>
      </c>
      <c r="K85" s="22" t="s">
        <v>108</v>
      </c>
      <c r="L85" s="22" t="s">
        <v>886</v>
      </c>
      <c r="M85" s="22" t="s">
        <v>887</v>
      </c>
      <c r="N85" s="22" t="s">
        <v>888</v>
      </c>
      <c r="O85" s="22" t="s">
        <v>889</v>
      </c>
      <c r="P85" s="22" t="s">
        <v>890</v>
      </c>
      <c r="Q85" s="22" t="s">
        <v>891</v>
      </c>
    </row>
    <row r="86" spans="1:17" x14ac:dyDescent="0.25">
      <c r="A86" s="22" t="s">
        <v>83</v>
      </c>
      <c r="D86" s="22" t="s">
        <v>311</v>
      </c>
      <c r="E86" s="22" t="s">
        <v>312</v>
      </c>
      <c r="F86" s="22" t="s">
        <v>503</v>
      </c>
      <c r="G86" s="22" t="s">
        <v>313</v>
      </c>
      <c r="H86" s="22" t="s">
        <v>314</v>
      </c>
      <c r="I86" s="22" t="s">
        <v>91</v>
      </c>
      <c r="J86" s="22" t="s">
        <v>92</v>
      </c>
      <c r="K86" s="22" t="s">
        <v>108</v>
      </c>
      <c r="L86" s="22" t="s">
        <v>892</v>
      </c>
      <c r="M86" s="22" t="s">
        <v>893</v>
      </c>
      <c r="N86" s="22" t="s">
        <v>894</v>
      </c>
      <c r="O86" s="22" t="s">
        <v>503</v>
      </c>
      <c r="P86" s="22" t="s">
        <v>895</v>
      </c>
      <c r="Q86" s="22" t="s">
        <v>896</v>
      </c>
    </row>
    <row r="87" spans="1:17" x14ac:dyDescent="0.25">
      <c r="A87" s="22" t="s">
        <v>83</v>
      </c>
      <c r="D87" s="22" t="s">
        <v>315</v>
      </c>
      <c r="E87" s="22" t="s">
        <v>316</v>
      </c>
      <c r="F87" s="22" t="s">
        <v>503</v>
      </c>
      <c r="G87" s="22" t="s">
        <v>317</v>
      </c>
      <c r="H87" s="22" t="s">
        <v>318</v>
      </c>
      <c r="I87" s="22" t="s">
        <v>91</v>
      </c>
      <c r="J87" s="22" t="s">
        <v>203</v>
      </c>
      <c r="K87" s="22" t="s">
        <v>93</v>
      </c>
      <c r="L87" s="22" t="s">
        <v>897</v>
      </c>
      <c r="M87" s="22" t="s">
        <v>898</v>
      </c>
      <c r="N87" s="22" t="s">
        <v>503</v>
      </c>
      <c r="O87" s="22" t="s">
        <v>503</v>
      </c>
      <c r="P87" s="22" t="s">
        <v>503</v>
      </c>
      <c r="Q87" s="22" t="s">
        <v>899</v>
      </c>
    </row>
    <row r="88" spans="1:17" x14ac:dyDescent="0.25">
      <c r="A88" s="22" t="s">
        <v>83</v>
      </c>
      <c r="D88" s="22" t="s">
        <v>319</v>
      </c>
      <c r="E88" s="22" t="s">
        <v>320</v>
      </c>
      <c r="F88" s="22" t="s">
        <v>503</v>
      </c>
      <c r="G88" s="22" t="s">
        <v>321</v>
      </c>
      <c r="H88" s="22" t="s">
        <v>322</v>
      </c>
      <c r="I88" s="22" t="s">
        <v>122</v>
      </c>
      <c r="J88" s="22" t="s">
        <v>92</v>
      </c>
      <c r="K88" s="22" t="s">
        <v>108</v>
      </c>
      <c r="L88" s="22" t="s">
        <v>900</v>
      </c>
      <c r="M88" s="22" t="s">
        <v>901</v>
      </c>
      <c r="N88" s="22" t="s">
        <v>902</v>
      </c>
      <c r="O88" s="22" t="s">
        <v>903</v>
      </c>
      <c r="P88" s="22" t="s">
        <v>904</v>
      </c>
      <c r="Q88" s="22" t="s">
        <v>905</v>
      </c>
    </row>
    <row r="89" spans="1:17" x14ac:dyDescent="0.25">
      <c r="A89" s="22" t="s">
        <v>83</v>
      </c>
      <c r="D89" s="22" t="s">
        <v>323</v>
      </c>
      <c r="E89" s="22" t="s">
        <v>324</v>
      </c>
      <c r="F89" s="22" t="s">
        <v>503</v>
      </c>
      <c r="G89" s="22" t="s">
        <v>325</v>
      </c>
      <c r="H89" s="22" t="s">
        <v>326</v>
      </c>
      <c r="I89" s="22" t="s">
        <v>122</v>
      </c>
      <c r="J89" s="22" t="s">
        <v>203</v>
      </c>
      <c r="K89" s="22" t="s">
        <v>108</v>
      </c>
      <c r="L89" s="22" t="s">
        <v>906</v>
      </c>
      <c r="M89" s="22" t="s">
        <v>907</v>
      </c>
      <c r="N89" s="22" t="s">
        <v>503</v>
      </c>
      <c r="O89" s="22" t="s">
        <v>908</v>
      </c>
      <c r="P89" s="22" t="s">
        <v>909</v>
      </c>
      <c r="Q89" s="22" t="s">
        <v>910</v>
      </c>
    </row>
    <row r="90" spans="1:17" x14ac:dyDescent="0.25">
      <c r="A90" s="22" t="s">
        <v>83</v>
      </c>
      <c r="D90" s="22" t="s">
        <v>327</v>
      </c>
      <c r="E90" s="22" t="s">
        <v>328</v>
      </c>
      <c r="F90" s="22" t="s">
        <v>503</v>
      </c>
      <c r="G90" s="22" t="s">
        <v>329</v>
      </c>
      <c r="H90" s="22" t="s">
        <v>330</v>
      </c>
      <c r="I90" s="22" t="s">
        <v>122</v>
      </c>
      <c r="J90" s="22" t="s">
        <v>92</v>
      </c>
      <c r="K90" s="22" t="s">
        <v>93</v>
      </c>
      <c r="L90" s="22" t="s">
        <v>911</v>
      </c>
      <c r="M90" s="22" t="s">
        <v>912</v>
      </c>
      <c r="N90" s="22" t="s">
        <v>913</v>
      </c>
      <c r="O90" s="22" t="s">
        <v>503</v>
      </c>
      <c r="P90" s="22" t="s">
        <v>503</v>
      </c>
      <c r="Q90" s="22" t="s">
        <v>914</v>
      </c>
    </row>
    <row r="91" spans="1:17" x14ac:dyDescent="0.25">
      <c r="A91" s="22" t="s">
        <v>83</v>
      </c>
      <c r="D91" s="22" t="s">
        <v>331</v>
      </c>
      <c r="E91" s="22" t="s">
        <v>332</v>
      </c>
      <c r="F91" s="22" t="s">
        <v>503</v>
      </c>
      <c r="G91" s="22" t="s">
        <v>333</v>
      </c>
      <c r="H91" s="22" t="s">
        <v>334</v>
      </c>
      <c r="I91" s="22" t="s">
        <v>122</v>
      </c>
      <c r="J91" s="22" t="s">
        <v>92</v>
      </c>
      <c r="K91" s="22" t="s">
        <v>108</v>
      </c>
      <c r="L91" s="22" t="s">
        <v>915</v>
      </c>
      <c r="M91" s="22" t="s">
        <v>916</v>
      </c>
      <c r="N91" s="22" t="s">
        <v>503</v>
      </c>
      <c r="O91" s="22" t="s">
        <v>503</v>
      </c>
      <c r="P91" s="22" t="s">
        <v>503</v>
      </c>
      <c r="Q91" s="22" t="s">
        <v>917</v>
      </c>
    </row>
    <row r="92" spans="1:17" x14ac:dyDescent="0.25">
      <c r="A92" s="22" t="s">
        <v>83</v>
      </c>
      <c r="D92" s="22" t="s">
        <v>335</v>
      </c>
      <c r="E92" s="22" t="s">
        <v>336</v>
      </c>
      <c r="F92" s="22" t="s">
        <v>503</v>
      </c>
      <c r="G92" s="22" t="s">
        <v>337</v>
      </c>
      <c r="H92" s="22" t="s">
        <v>338</v>
      </c>
      <c r="I92" s="22" t="s">
        <v>122</v>
      </c>
      <c r="J92" s="22" t="s">
        <v>113</v>
      </c>
      <c r="K92" s="22" t="s">
        <v>93</v>
      </c>
      <c r="L92" s="22" t="s">
        <v>918</v>
      </c>
      <c r="M92" s="22" t="s">
        <v>919</v>
      </c>
      <c r="N92" s="22" t="s">
        <v>920</v>
      </c>
      <c r="O92" s="22" t="s">
        <v>921</v>
      </c>
      <c r="P92" s="22" t="s">
        <v>922</v>
      </c>
      <c r="Q92" s="22" t="s">
        <v>923</v>
      </c>
    </row>
    <row r="93" spans="1:17" x14ac:dyDescent="0.25">
      <c r="A93" s="22" t="s">
        <v>83</v>
      </c>
      <c r="D93" s="22" t="s">
        <v>339</v>
      </c>
      <c r="E93" s="22" t="s">
        <v>340</v>
      </c>
      <c r="F93" s="22" t="s">
        <v>503</v>
      </c>
      <c r="G93" s="22" t="s">
        <v>341</v>
      </c>
      <c r="H93" s="22" t="s">
        <v>342</v>
      </c>
      <c r="I93" s="22" t="s">
        <v>122</v>
      </c>
      <c r="J93" s="22" t="s">
        <v>203</v>
      </c>
      <c r="K93" s="22" t="s">
        <v>93</v>
      </c>
      <c r="L93" s="22" t="s">
        <v>924</v>
      </c>
      <c r="M93" s="22" t="s">
        <v>925</v>
      </c>
      <c r="N93" s="22" t="s">
        <v>926</v>
      </c>
      <c r="O93" s="22" t="s">
        <v>927</v>
      </c>
      <c r="P93" s="22" t="s">
        <v>503</v>
      </c>
      <c r="Q93" s="22" t="s">
        <v>928</v>
      </c>
    </row>
    <row r="94" spans="1:17" x14ac:dyDescent="0.25">
      <c r="A94" s="22" t="s">
        <v>83</v>
      </c>
      <c r="D94" s="22" t="s">
        <v>343</v>
      </c>
      <c r="E94" s="22" t="s">
        <v>344</v>
      </c>
      <c r="F94" s="22" t="s">
        <v>503</v>
      </c>
      <c r="G94" s="22" t="s">
        <v>345</v>
      </c>
      <c r="H94" s="22" t="s">
        <v>346</v>
      </c>
      <c r="I94" s="22" t="s">
        <v>122</v>
      </c>
      <c r="J94" s="22" t="s">
        <v>203</v>
      </c>
      <c r="K94" s="22" t="s">
        <v>108</v>
      </c>
      <c r="L94" s="22" t="s">
        <v>929</v>
      </c>
      <c r="M94" s="22" t="s">
        <v>930</v>
      </c>
      <c r="N94" s="22" t="s">
        <v>503</v>
      </c>
      <c r="O94" s="22" t="s">
        <v>931</v>
      </c>
      <c r="P94" s="22" t="s">
        <v>503</v>
      </c>
      <c r="Q94" s="22" t="s">
        <v>932</v>
      </c>
    </row>
    <row r="95" spans="1:17" x14ac:dyDescent="0.25">
      <c r="A95" s="22" t="s">
        <v>83</v>
      </c>
      <c r="D95" s="22" t="s">
        <v>347</v>
      </c>
      <c r="E95" s="22" t="s">
        <v>348</v>
      </c>
      <c r="F95" s="22" t="s">
        <v>503</v>
      </c>
      <c r="G95" s="22" t="s">
        <v>349</v>
      </c>
      <c r="H95" s="22" t="s">
        <v>350</v>
      </c>
      <c r="I95" s="22" t="s">
        <v>122</v>
      </c>
      <c r="J95" s="22" t="s">
        <v>92</v>
      </c>
      <c r="K95" s="22" t="s">
        <v>108</v>
      </c>
      <c r="L95" s="22" t="s">
        <v>933</v>
      </c>
      <c r="M95" s="22" t="s">
        <v>934</v>
      </c>
      <c r="N95" s="22" t="s">
        <v>935</v>
      </c>
      <c r="O95" s="22" t="s">
        <v>503</v>
      </c>
      <c r="P95" s="22" t="s">
        <v>936</v>
      </c>
      <c r="Q95" s="22" t="s">
        <v>937</v>
      </c>
    </row>
    <row r="96" spans="1:17" x14ac:dyDescent="0.25">
      <c r="A96" s="22" t="s">
        <v>83</v>
      </c>
      <c r="D96" s="22" t="s">
        <v>351</v>
      </c>
      <c r="E96" s="22" t="s">
        <v>352</v>
      </c>
      <c r="F96" s="22" t="s">
        <v>503</v>
      </c>
      <c r="G96" s="22" t="s">
        <v>353</v>
      </c>
      <c r="H96" s="22" t="s">
        <v>354</v>
      </c>
      <c r="I96" s="22" t="s">
        <v>122</v>
      </c>
      <c r="J96" s="22" t="s">
        <v>203</v>
      </c>
      <c r="K96" s="22" t="s">
        <v>93</v>
      </c>
      <c r="L96" s="22" t="s">
        <v>938</v>
      </c>
      <c r="M96" s="22" t="s">
        <v>939</v>
      </c>
      <c r="N96" s="22" t="s">
        <v>940</v>
      </c>
      <c r="O96" s="22" t="s">
        <v>503</v>
      </c>
      <c r="P96" s="22" t="s">
        <v>941</v>
      </c>
      <c r="Q96" s="22" t="s">
        <v>942</v>
      </c>
    </row>
    <row r="97" spans="1:17" x14ac:dyDescent="0.25">
      <c r="A97" s="22" t="s">
        <v>83</v>
      </c>
      <c r="D97" s="22" t="s">
        <v>355</v>
      </c>
      <c r="E97" s="22" t="s">
        <v>356</v>
      </c>
      <c r="F97" s="22" t="s">
        <v>503</v>
      </c>
      <c r="G97" s="22" t="s">
        <v>357</v>
      </c>
      <c r="H97" s="22" t="s">
        <v>358</v>
      </c>
      <c r="I97" s="22" t="s">
        <v>122</v>
      </c>
      <c r="J97" s="22" t="s">
        <v>92</v>
      </c>
      <c r="K97" s="22" t="s">
        <v>93</v>
      </c>
      <c r="L97" s="22" t="s">
        <v>943</v>
      </c>
      <c r="M97" s="22" t="s">
        <v>944</v>
      </c>
      <c r="N97" s="22" t="s">
        <v>945</v>
      </c>
      <c r="O97" s="22" t="s">
        <v>503</v>
      </c>
      <c r="P97" s="22" t="s">
        <v>503</v>
      </c>
      <c r="Q97" s="22" t="s">
        <v>946</v>
      </c>
    </row>
    <row r="98" spans="1:17" x14ac:dyDescent="0.25">
      <c r="A98" s="22" t="s">
        <v>83</v>
      </c>
      <c r="D98" s="22" t="s">
        <v>359</v>
      </c>
      <c r="E98" s="22" t="s">
        <v>360</v>
      </c>
      <c r="F98" s="22" t="s">
        <v>503</v>
      </c>
      <c r="G98" s="22" t="s">
        <v>361</v>
      </c>
      <c r="H98" s="22" t="s">
        <v>362</v>
      </c>
      <c r="I98" s="22" t="s">
        <v>122</v>
      </c>
      <c r="J98" s="22" t="s">
        <v>92</v>
      </c>
      <c r="K98" s="22" t="s">
        <v>108</v>
      </c>
      <c r="L98" s="22" t="s">
        <v>947</v>
      </c>
      <c r="M98" s="22" t="s">
        <v>948</v>
      </c>
      <c r="N98" s="22" t="s">
        <v>949</v>
      </c>
      <c r="O98" s="22" t="s">
        <v>950</v>
      </c>
      <c r="P98" s="22" t="s">
        <v>951</v>
      </c>
      <c r="Q98" s="22" t="s">
        <v>952</v>
      </c>
    </row>
    <row r="99" spans="1:17" x14ac:dyDescent="0.25">
      <c r="A99" s="22" t="s">
        <v>83</v>
      </c>
      <c r="D99" s="22" t="s">
        <v>363</v>
      </c>
      <c r="E99" s="22" t="s">
        <v>364</v>
      </c>
      <c r="F99" s="22" t="s">
        <v>503</v>
      </c>
      <c r="G99" s="22" t="s">
        <v>365</v>
      </c>
      <c r="H99" s="22" t="s">
        <v>366</v>
      </c>
      <c r="I99" s="22" t="s">
        <v>122</v>
      </c>
      <c r="J99" s="22" t="s">
        <v>92</v>
      </c>
      <c r="K99" s="22" t="s">
        <v>108</v>
      </c>
      <c r="L99" s="22" t="s">
        <v>953</v>
      </c>
      <c r="M99" s="22" t="s">
        <v>954</v>
      </c>
      <c r="N99" s="22" t="s">
        <v>955</v>
      </c>
      <c r="O99" s="22" t="s">
        <v>503</v>
      </c>
      <c r="P99" s="22" t="s">
        <v>956</v>
      </c>
      <c r="Q99" s="22" t="s">
        <v>957</v>
      </c>
    </row>
    <row r="100" spans="1:17" x14ac:dyDescent="0.25">
      <c r="A100" s="22" t="s">
        <v>83</v>
      </c>
      <c r="D100" s="22" t="s">
        <v>367</v>
      </c>
      <c r="E100" s="22" t="s">
        <v>368</v>
      </c>
      <c r="F100" s="22" t="s">
        <v>503</v>
      </c>
      <c r="G100" s="22" t="s">
        <v>369</v>
      </c>
      <c r="H100" s="22" t="s">
        <v>370</v>
      </c>
      <c r="I100" s="22" t="s">
        <v>91</v>
      </c>
      <c r="J100" s="22" t="s">
        <v>203</v>
      </c>
      <c r="K100" s="22" t="s">
        <v>93</v>
      </c>
      <c r="L100" s="22" t="s">
        <v>958</v>
      </c>
      <c r="M100" s="22" t="s">
        <v>959</v>
      </c>
      <c r="N100" s="22" t="s">
        <v>503</v>
      </c>
      <c r="O100" s="22" t="s">
        <v>503</v>
      </c>
      <c r="P100" s="22" t="s">
        <v>503</v>
      </c>
      <c r="Q100" s="22" t="s">
        <v>960</v>
      </c>
    </row>
    <row r="101" spans="1:17" x14ac:dyDescent="0.25">
      <c r="A101" s="22" t="s">
        <v>83</v>
      </c>
      <c r="D101" s="22" t="s">
        <v>371</v>
      </c>
      <c r="E101" s="22" t="s">
        <v>372</v>
      </c>
      <c r="F101" s="22" t="s">
        <v>503</v>
      </c>
      <c r="G101" s="22" t="s">
        <v>373</v>
      </c>
      <c r="H101" s="22" t="s">
        <v>374</v>
      </c>
      <c r="I101" s="22" t="s">
        <v>122</v>
      </c>
      <c r="J101" s="22" t="s">
        <v>203</v>
      </c>
      <c r="K101" s="22" t="s">
        <v>99</v>
      </c>
      <c r="L101" s="22" t="s">
        <v>961</v>
      </c>
      <c r="M101" s="22" t="s">
        <v>962</v>
      </c>
      <c r="N101" s="22" t="s">
        <v>963</v>
      </c>
      <c r="O101" s="22" t="s">
        <v>964</v>
      </c>
      <c r="P101" s="22" t="s">
        <v>503</v>
      </c>
      <c r="Q101" s="22" t="s">
        <v>965</v>
      </c>
    </row>
    <row r="102" spans="1:17" x14ac:dyDescent="0.25">
      <c r="A102" s="22" t="s">
        <v>83</v>
      </c>
      <c r="D102" s="22" t="s">
        <v>375</v>
      </c>
      <c r="E102" s="22" t="s">
        <v>376</v>
      </c>
      <c r="F102" s="22" t="s">
        <v>503</v>
      </c>
      <c r="G102" s="22" t="s">
        <v>377</v>
      </c>
      <c r="H102" s="22" t="s">
        <v>378</v>
      </c>
      <c r="I102" s="22" t="s">
        <v>91</v>
      </c>
      <c r="J102" s="22" t="s">
        <v>203</v>
      </c>
      <c r="K102" s="22" t="s">
        <v>99</v>
      </c>
      <c r="L102" s="22" t="s">
        <v>966</v>
      </c>
      <c r="M102" s="22" t="s">
        <v>967</v>
      </c>
      <c r="N102" s="22" t="s">
        <v>503</v>
      </c>
      <c r="O102" s="22" t="s">
        <v>503</v>
      </c>
      <c r="P102" s="22" t="s">
        <v>503</v>
      </c>
      <c r="Q102" s="22" t="s">
        <v>968</v>
      </c>
    </row>
    <row r="103" spans="1:17" x14ac:dyDescent="0.25">
      <c r="A103" s="22" t="s">
        <v>83</v>
      </c>
      <c r="D103" s="22" t="s">
        <v>379</v>
      </c>
      <c r="E103" s="22" t="s">
        <v>380</v>
      </c>
      <c r="F103" s="22" t="s">
        <v>503</v>
      </c>
      <c r="G103" s="22" t="s">
        <v>381</v>
      </c>
      <c r="H103" s="22" t="s">
        <v>382</v>
      </c>
      <c r="I103" s="22" t="s">
        <v>122</v>
      </c>
      <c r="J103" s="22" t="s">
        <v>203</v>
      </c>
      <c r="K103" s="22" t="s">
        <v>99</v>
      </c>
      <c r="L103" s="22" t="s">
        <v>969</v>
      </c>
      <c r="M103" s="22" t="s">
        <v>970</v>
      </c>
      <c r="N103" s="22" t="s">
        <v>971</v>
      </c>
      <c r="O103" s="22" t="s">
        <v>503</v>
      </c>
      <c r="P103" s="22" t="s">
        <v>972</v>
      </c>
      <c r="Q103" s="22" t="s">
        <v>973</v>
      </c>
    </row>
    <row r="104" spans="1:17" x14ac:dyDescent="0.25">
      <c r="A104" s="22" t="s">
        <v>83</v>
      </c>
      <c r="D104" s="22" t="s">
        <v>383</v>
      </c>
      <c r="E104" s="22" t="s">
        <v>384</v>
      </c>
      <c r="F104" s="22" t="s">
        <v>503</v>
      </c>
      <c r="G104" s="22" t="s">
        <v>385</v>
      </c>
      <c r="H104" s="22" t="s">
        <v>386</v>
      </c>
      <c r="I104" s="22" t="s">
        <v>122</v>
      </c>
      <c r="J104" s="22" t="s">
        <v>203</v>
      </c>
      <c r="K104" s="22" t="s">
        <v>108</v>
      </c>
      <c r="L104" s="22" t="s">
        <v>974</v>
      </c>
      <c r="M104" s="22" t="s">
        <v>975</v>
      </c>
      <c r="N104" s="22" t="s">
        <v>976</v>
      </c>
      <c r="O104" s="22" t="s">
        <v>977</v>
      </c>
      <c r="P104" s="22" t="s">
        <v>978</v>
      </c>
      <c r="Q104" s="22" t="s">
        <v>979</v>
      </c>
    </row>
    <row r="105" spans="1:17" x14ac:dyDescent="0.25">
      <c r="A105" s="22" t="s">
        <v>83</v>
      </c>
      <c r="D105" s="22" t="s">
        <v>387</v>
      </c>
      <c r="E105" s="22" t="s">
        <v>388</v>
      </c>
      <c r="F105" s="22" t="s">
        <v>503</v>
      </c>
      <c r="G105" s="22" t="s">
        <v>389</v>
      </c>
      <c r="H105" s="22" t="s">
        <v>390</v>
      </c>
      <c r="I105" s="22" t="s">
        <v>91</v>
      </c>
      <c r="J105" s="22" t="s">
        <v>203</v>
      </c>
      <c r="K105" s="22" t="s">
        <v>99</v>
      </c>
      <c r="L105" s="22" t="s">
        <v>980</v>
      </c>
      <c r="M105" s="22" t="s">
        <v>981</v>
      </c>
      <c r="N105" s="22" t="s">
        <v>503</v>
      </c>
      <c r="O105" s="22" t="s">
        <v>503</v>
      </c>
      <c r="P105" s="22" t="s">
        <v>503</v>
      </c>
      <c r="Q105" s="22" t="s">
        <v>639</v>
      </c>
    </row>
    <row r="106" spans="1:17" x14ac:dyDescent="0.25">
      <c r="A106" s="22" t="s">
        <v>83</v>
      </c>
      <c r="D106" s="22" t="s">
        <v>391</v>
      </c>
      <c r="E106" s="22" t="s">
        <v>392</v>
      </c>
      <c r="F106" s="22" t="s">
        <v>503</v>
      </c>
      <c r="G106" s="22" t="s">
        <v>393</v>
      </c>
      <c r="H106" s="22" t="s">
        <v>394</v>
      </c>
      <c r="I106" s="22" t="s">
        <v>122</v>
      </c>
      <c r="J106" s="22" t="s">
        <v>203</v>
      </c>
      <c r="K106" s="22" t="s">
        <v>93</v>
      </c>
      <c r="L106" s="22" t="s">
        <v>982</v>
      </c>
      <c r="M106" s="22" t="s">
        <v>983</v>
      </c>
      <c r="N106" s="22" t="s">
        <v>984</v>
      </c>
      <c r="O106" s="22" t="s">
        <v>503</v>
      </c>
      <c r="P106" s="22" t="s">
        <v>503</v>
      </c>
      <c r="Q106" s="22" t="s">
        <v>985</v>
      </c>
    </row>
    <row r="107" spans="1:17" x14ac:dyDescent="0.25">
      <c r="A107" s="22" t="s">
        <v>83</v>
      </c>
      <c r="D107" s="22" t="s">
        <v>395</v>
      </c>
      <c r="E107" s="22" t="s">
        <v>396</v>
      </c>
      <c r="F107" s="22" t="s">
        <v>503</v>
      </c>
      <c r="G107" s="22" t="s">
        <v>397</v>
      </c>
      <c r="H107" s="22" t="s">
        <v>398</v>
      </c>
      <c r="I107" s="22" t="s">
        <v>91</v>
      </c>
      <c r="J107" s="22" t="s">
        <v>92</v>
      </c>
      <c r="K107" s="22" t="s">
        <v>108</v>
      </c>
      <c r="L107" s="22" t="s">
        <v>986</v>
      </c>
      <c r="M107" s="22" t="s">
        <v>987</v>
      </c>
      <c r="N107" s="22" t="s">
        <v>503</v>
      </c>
      <c r="O107" s="22" t="s">
        <v>503</v>
      </c>
      <c r="P107" s="22" t="s">
        <v>988</v>
      </c>
      <c r="Q107" s="22" t="s">
        <v>989</v>
      </c>
    </row>
    <row r="108" spans="1:17" x14ac:dyDescent="0.25">
      <c r="A108" s="22" t="s">
        <v>83</v>
      </c>
      <c r="D108" s="22" t="s">
        <v>399</v>
      </c>
      <c r="E108" s="22" t="s">
        <v>400</v>
      </c>
      <c r="F108" s="22" t="s">
        <v>503</v>
      </c>
      <c r="G108" s="22" t="s">
        <v>401</v>
      </c>
      <c r="H108" s="22" t="s">
        <v>402</v>
      </c>
      <c r="I108" s="22" t="s">
        <v>91</v>
      </c>
      <c r="J108" s="22" t="s">
        <v>203</v>
      </c>
      <c r="K108" s="22" t="s">
        <v>99</v>
      </c>
      <c r="L108" s="22" t="s">
        <v>990</v>
      </c>
      <c r="M108" s="22" t="s">
        <v>991</v>
      </c>
      <c r="N108" s="22" t="s">
        <v>503</v>
      </c>
      <c r="O108" s="22" t="s">
        <v>503</v>
      </c>
      <c r="P108" s="22" t="s">
        <v>992</v>
      </c>
      <c r="Q108" s="22" t="s">
        <v>993</v>
      </c>
    </row>
    <row r="109" spans="1:17" x14ac:dyDescent="0.25">
      <c r="A109" s="22" t="s">
        <v>83</v>
      </c>
      <c r="D109" s="22" t="s">
        <v>403</v>
      </c>
      <c r="E109" s="22" t="s">
        <v>404</v>
      </c>
      <c r="F109" s="22" t="s">
        <v>503</v>
      </c>
      <c r="G109" s="22" t="s">
        <v>405</v>
      </c>
      <c r="H109" s="22" t="s">
        <v>406</v>
      </c>
      <c r="I109" s="22" t="s">
        <v>91</v>
      </c>
      <c r="J109" s="22" t="s">
        <v>92</v>
      </c>
      <c r="K109" s="22" t="s">
        <v>99</v>
      </c>
      <c r="L109" s="22" t="s">
        <v>994</v>
      </c>
      <c r="M109" s="22" t="s">
        <v>995</v>
      </c>
      <c r="N109" s="22" t="s">
        <v>996</v>
      </c>
      <c r="O109" s="22" t="s">
        <v>503</v>
      </c>
      <c r="P109" s="22" t="s">
        <v>997</v>
      </c>
      <c r="Q109" s="22" t="s">
        <v>998</v>
      </c>
    </row>
    <row r="110" spans="1:17" x14ac:dyDescent="0.25">
      <c r="A110" s="22" t="s">
        <v>83</v>
      </c>
      <c r="D110" s="22" t="s">
        <v>407</v>
      </c>
      <c r="E110" s="22" t="s">
        <v>408</v>
      </c>
      <c r="F110" s="22" t="s">
        <v>503</v>
      </c>
      <c r="G110" s="22" t="s">
        <v>409</v>
      </c>
      <c r="H110" s="22" t="s">
        <v>410</v>
      </c>
      <c r="I110" s="22" t="s">
        <v>122</v>
      </c>
      <c r="J110" s="22" t="s">
        <v>203</v>
      </c>
      <c r="K110" s="22" t="s">
        <v>93</v>
      </c>
      <c r="L110" s="22" t="s">
        <v>999</v>
      </c>
      <c r="M110" s="22" t="s">
        <v>1000</v>
      </c>
      <c r="N110" s="22" t="s">
        <v>1001</v>
      </c>
      <c r="O110" s="22" t="s">
        <v>1002</v>
      </c>
      <c r="P110" s="22" t="s">
        <v>1003</v>
      </c>
      <c r="Q110" s="22" t="s">
        <v>1004</v>
      </c>
    </row>
    <row r="111" spans="1:17" x14ac:dyDescent="0.25">
      <c r="A111" s="22" t="s">
        <v>83</v>
      </c>
      <c r="D111" s="22" t="s">
        <v>411</v>
      </c>
      <c r="E111" s="22" t="s">
        <v>412</v>
      </c>
      <c r="F111" s="22" t="s">
        <v>503</v>
      </c>
      <c r="G111" s="22" t="s">
        <v>413</v>
      </c>
      <c r="H111" s="22" t="s">
        <v>414</v>
      </c>
      <c r="I111" s="22" t="s">
        <v>122</v>
      </c>
      <c r="J111" s="22" t="s">
        <v>203</v>
      </c>
      <c r="K111" s="22" t="s">
        <v>99</v>
      </c>
      <c r="L111" s="22" t="s">
        <v>1005</v>
      </c>
      <c r="M111" s="22" t="s">
        <v>640</v>
      </c>
      <c r="N111" s="22" t="s">
        <v>1006</v>
      </c>
      <c r="O111" s="22" t="s">
        <v>1007</v>
      </c>
      <c r="P111" s="22" t="s">
        <v>1008</v>
      </c>
      <c r="Q111" s="22" t="s">
        <v>1009</v>
      </c>
    </row>
    <row r="112" spans="1:17" x14ac:dyDescent="0.25">
      <c r="A112" s="22" t="s">
        <v>83</v>
      </c>
      <c r="D112" s="22" t="s">
        <v>415</v>
      </c>
      <c r="E112" s="22" t="s">
        <v>416</v>
      </c>
      <c r="F112" s="22" t="s">
        <v>503</v>
      </c>
      <c r="G112" s="22" t="s">
        <v>417</v>
      </c>
      <c r="H112" s="22" t="s">
        <v>418</v>
      </c>
      <c r="I112" s="22" t="s">
        <v>91</v>
      </c>
      <c r="J112" s="22" t="s">
        <v>203</v>
      </c>
      <c r="K112" s="22" t="s">
        <v>99</v>
      </c>
      <c r="L112" s="22" t="s">
        <v>1010</v>
      </c>
      <c r="M112" s="22" t="s">
        <v>1011</v>
      </c>
      <c r="N112" s="22" t="s">
        <v>503</v>
      </c>
      <c r="O112" s="22" t="s">
        <v>503</v>
      </c>
      <c r="P112" s="22" t="s">
        <v>503</v>
      </c>
      <c r="Q112" s="22" t="s">
        <v>1012</v>
      </c>
    </row>
    <row r="113" spans="1:17" x14ac:dyDescent="0.25">
      <c r="A113" s="22" t="s">
        <v>83</v>
      </c>
      <c r="D113" s="22" t="s">
        <v>419</v>
      </c>
      <c r="E113" s="22" t="s">
        <v>420</v>
      </c>
      <c r="F113" s="22" t="s">
        <v>503</v>
      </c>
      <c r="G113" s="22" t="s">
        <v>421</v>
      </c>
      <c r="H113" s="22" t="s">
        <v>422</v>
      </c>
      <c r="I113" s="22" t="s">
        <v>91</v>
      </c>
      <c r="J113" s="22" t="s">
        <v>203</v>
      </c>
      <c r="K113" s="22" t="s">
        <v>99</v>
      </c>
      <c r="L113" s="22" t="s">
        <v>1013</v>
      </c>
      <c r="M113" s="22" t="s">
        <v>1014</v>
      </c>
      <c r="N113" s="22" t="s">
        <v>503</v>
      </c>
      <c r="O113" s="22" t="s">
        <v>503</v>
      </c>
      <c r="P113" s="22" t="s">
        <v>503</v>
      </c>
      <c r="Q113" s="22" t="s">
        <v>1015</v>
      </c>
    </row>
    <row r="114" spans="1:17" x14ac:dyDescent="0.25">
      <c r="A114" s="22" t="s">
        <v>83</v>
      </c>
      <c r="D114" s="22" t="s">
        <v>423</v>
      </c>
      <c r="E114" s="22" t="s">
        <v>424</v>
      </c>
      <c r="F114" s="22" t="s">
        <v>503</v>
      </c>
      <c r="G114" s="22" t="s">
        <v>425</v>
      </c>
      <c r="H114" s="22" t="s">
        <v>426</v>
      </c>
      <c r="I114" s="22" t="s">
        <v>91</v>
      </c>
      <c r="J114" s="22" t="s">
        <v>203</v>
      </c>
      <c r="K114" s="22" t="s">
        <v>99</v>
      </c>
      <c r="L114" s="22" t="s">
        <v>1016</v>
      </c>
      <c r="M114" s="22" t="s">
        <v>1017</v>
      </c>
      <c r="N114" s="22" t="s">
        <v>503</v>
      </c>
      <c r="O114" s="22" t="s">
        <v>1018</v>
      </c>
      <c r="P114" s="22" t="s">
        <v>1019</v>
      </c>
      <c r="Q114" s="22" t="s">
        <v>1020</v>
      </c>
    </row>
    <row r="115" spans="1:17" x14ac:dyDescent="0.25">
      <c r="A115" s="22" t="s">
        <v>83</v>
      </c>
      <c r="D115" s="22" t="s">
        <v>427</v>
      </c>
      <c r="E115" s="22" t="s">
        <v>428</v>
      </c>
      <c r="F115" s="22" t="s">
        <v>503</v>
      </c>
      <c r="G115" s="22" t="s">
        <v>429</v>
      </c>
      <c r="H115" s="22" t="s">
        <v>430</v>
      </c>
      <c r="I115" s="22" t="s">
        <v>91</v>
      </c>
      <c r="J115" s="22" t="s">
        <v>203</v>
      </c>
      <c r="K115" s="22" t="s">
        <v>99</v>
      </c>
      <c r="L115" s="22" t="s">
        <v>1021</v>
      </c>
      <c r="M115" s="22" t="s">
        <v>1022</v>
      </c>
      <c r="N115" s="22" t="s">
        <v>503</v>
      </c>
      <c r="O115" s="22" t="s">
        <v>1023</v>
      </c>
      <c r="P115" s="22" t="s">
        <v>1024</v>
      </c>
      <c r="Q115" s="22" t="s">
        <v>1025</v>
      </c>
    </row>
    <row r="116" spans="1:17" x14ac:dyDescent="0.25">
      <c r="A116" s="22" t="s">
        <v>83</v>
      </c>
      <c r="D116" s="22" t="s">
        <v>431</v>
      </c>
      <c r="E116" s="22" t="s">
        <v>432</v>
      </c>
      <c r="F116" s="22" t="s">
        <v>503</v>
      </c>
      <c r="G116" s="22" t="s">
        <v>433</v>
      </c>
      <c r="H116" s="22" t="s">
        <v>434</v>
      </c>
      <c r="I116" s="22" t="s">
        <v>122</v>
      </c>
      <c r="J116" s="22" t="s">
        <v>203</v>
      </c>
      <c r="K116" s="22" t="s">
        <v>93</v>
      </c>
      <c r="L116" s="22" t="s">
        <v>1026</v>
      </c>
      <c r="M116" s="22" t="s">
        <v>641</v>
      </c>
      <c r="N116" s="22" t="s">
        <v>1027</v>
      </c>
      <c r="O116" s="22" t="s">
        <v>1028</v>
      </c>
      <c r="P116" s="22" t="s">
        <v>1029</v>
      </c>
      <c r="Q116" s="22" t="s">
        <v>1030</v>
      </c>
    </row>
    <row r="117" spans="1:17" x14ac:dyDescent="0.25">
      <c r="A117" s="22" t="s">
        <v>83</v>
      </c>
      <c r="D117" s="22" t="s">
        <v>435</v>
      </c>
      <c r="E117" s="22" t="s">
        <v>436</v>
      </c>
      <c r="F117" s="22" t="s">
        <v>503</v>
      </c>
      <c r="G117" s="22" t="s">
        <v>437</v>
      </c>
      <c r="H117" s="22" t="s">
        <v>438</v>
      </c>
      <c r="I117" s="22" t="s">
        <v>122</v>
      </c>
      <c r="J117" s="22" t="s">
        <v>203</v>
      </c>
      <c r="K117" s="22" t="s">
        <v>93</v>
      </c>
      <c r="L117" s="22" t="s">
        <v>1031</v>
      </c>
      <c r="M117" s="22" t="s">
        <v>1032</v>
      </c>
      <c r="N117" s="22" t="s">
        <v>1033</v>
      </c>
      <c r="O117" s="22" t="s">
        <v>1034</v>
      </c>
      <c r="P117" s="22" t="s">
        <v>1029</v>
      </c>
      <c r="Q117" s="22" t="s">
        <v>1035</v>
      </c>
    </row>
    <row r="118" spans="1:17" x14ac:dyDescent="0.25">
      <c r="A118" s="22" t="s">
        <v>83</v>
      </c>
      <c r="D118" s="22" t="s">
        <v>439</v>
      </c>
      <c r="E118" s="22" t="s">
        <v>440</v>
      </c>
      <c r="F118" s="22" t="s">
        <v>503</v>
      </c>
      <c r="G118" s="22" t="s">
        <v>441</v>
      </c>
      <c r="H118" s="22" t="s">
        <v>442</v>
      </c>
      <c r="I118" s="22" t="s">
        <v>91</v>
      </c>
      <c r="J118" s="22" t="s">
        <v>203</v>
      </c>
      <c r="K118" s="22" t="s">
        <v>99</v>
      </c>
      <c r="L118" s="22" t="s">
        <v>1036</v>
      </c>
      <c r="M118" s="22" t="s">
        <v>1037</v>
      </c>
      <c r="N118" s="22" t="s">
        <v>503</v>
      </c>
      <c r="O118" s="22" t="s">
        <v>503</v>
      </c>
      <c r="P118" s="22" t="s">
        <v>503</v>
      </c>
      <c r="Q118" s="22" t="s">
        <v>1038</v>
      </c>
    </row>
    <row r="119" spans="1:17" x14ac:dyDescent="0.25">
      <c r="A119" s="22" t="s">
        <v>83</v>
      </c>
      <c r="D119" s="22" t="s">
        <v>443</v>
      </c>
      <c r="E119" s="22" t="s">
        <v>444</v>
      </c>
      <c r="F119" s="22" t="s">
        <v>503</v>
      </c>
      <c r="G119" s="22" t="s">
        <v>445</v>
      </c>
      <c r="H119" s="22" t="s">
        <v>446</v>
      </c>
      <c r="I119" s="22" t="s">
        <v>122</v>
      </c>
      <c r="J119" s="22" t="s">
        <v>203</v>
      </c>
      <c r="K119" s="22" t="s">
        <v>93</v>
      </c>
      <c r="L119" s="22" t="s">
        <v>1039</v>
      </c>
      <c r="M119" s="22" t="s">
        <v>642</v>
      </c>
      <c r="N119" s="22" t="s">
        <v>1040</v>
      </c>
      <c r="O119" s="22" t="s">
        <v>1041</v>
      </c>
      <c r="P119" s="22" t="s">
        <v>503</v>
      </c>
      <c r="Q119" s="22" t="s">
        <v>1042</v>
      </c>
    </row>
    <row r="120" spans="1:17" x14ac:dyDescent="0.25">
      <c r="A120" s="22" t="s">
        <v>83</v>
      </c>
      <c r="D120" s="22" t="s">
        <v>447</v>
      </c>
      <c r="E120" s="22" t="s">
        <v>448</v>
      </c>
      <c r="F120" s="22" t="s">
        <v>503</v>
      </c>
      <c r="G120" s="22" t="s">
        <v>449</v>
      </c>
      <c r="H120" s="22" t="s">
        <v>450</v>
      </c>
      <c r="I120" s="22" t="s">
        <v>122</v>
      </c>
      <c r="J120" s="22" t="s">
        <v>92</v>
      </c>
      <c r="K120" s="22" t="s">
        <v>93</v>
      </c>
      <c r="L120" s="22" t="s">
        <v>1043</v>
      </c>
      <c r="M120" s="22" t="s">
        <v>1044</v>
      </c>
      <c r="N120" s="22" t="s">
        <v>1045</v>
      </c>
      <c r="O120" s="22" t="s">
        <v>1046</v>
      </c>
      <c r="P120" s="22" t="s">
        <v>503</v>
      </c>
      <c r="Q120" s="22" t="s">
        <v>1047</v>
      </c>
    </row>
    <row r="121" spans="1:17" x14ac:dyDescent="0.25">
      <c r="A121" s="22" t="s">
        <v>83</v>
      </c>
      <c r="D121" s="22" t="s">
        <v>451</v>
      </c>
      <c r="E121" s="22" t="s">
        <v>452</v>
      </c>
      <c r="F121" s="22" t="s">
        <v>503</v>
      </c>
      <c r="G121" s="22" t="s">
        <v>453</v>
      </c>
      <c r="H121" s="22" t="s">
        <v>454</v>
      </c>
      <c r="I121" s="22" t="s">
        <v>91</v>
      </c>
      <c r="J121" s="22" t="s">
        <v>203</v>
      </c>
      <c r="K121" s="22" t="s">
        <v>99</v>
      </c>
      <c r="L121" s="22" t="s">
        <v>1048</v>
      </c>
      <c r="M121" s="22" t="s">
        <v>1049</v>
      </c>
      <c r="N121" s="22" t="s">
        <v>1050</v>
      </c>
      <c r="O121" s="22" t="s">
        <v>503</v>
      </c>
      <c r="P121" s="22" t="s">
        <v>503</v>
      </c>
      <c r="Q121" s="22" t="s">
        <v>1051</v>
      </c>
    </row>
    <row r="122" spans="1:17" x14ac:dyDescent="0.25">
      <c r="A122" s="22" t="s">
        <v>83</v>
      </c>
      <c r="D122" s="22" t="s">
        <v>455</v>
      </c>
      <c r="E122" s="22" t="s">
        <v>456</v>
      </c>
      <c r="F122" s="22" t="s">
        <v>503</v>
      </c>
      <c r="G122" s="22" t="s">
        <v>457</v>
      </c>
      <c r="H122" s="22" t="s">
        <v>458</v>
      </c>
      <c r="I122" s="22" t="s">
        <v>91</v>
      </c>
      <c r="J122" s="22" t="s">
        <v>113</v>
      </c>
      <c r="K122" s="22" t="s">
        <v>99</v>
      </c>
      <c r="L122" s="22" t="s">
        <v>1052</v>
      </c>
      <c r="M122" s="22" t="s">
        <v>643</v>
      </c>
      <c r="N122" s="22" t="s">
        <v>1053</v>
      </c>
      <c r="O122" s="22" t="s">
        <v>1054</v>
      </c>
      <c r="P122" s="22" t="s">
        <v>1055</v>
      </c>
      <c r="Q122" s="22" t="s">
        <v>1056</v>
      </c>
    </row>
    <row r="123" spans="1:17" x14ac:dyDescent="0.25">
      <c r="A123" s="22" t="s">
        <v>83</v>
      </c>
      <c r="D123" s="22" t="s">
        <v>459</v>
      </c>
      <c r="E123" s="22" t="s">
        <v>460</v>
      </c>
      <c r="F123" s="22" t="s">
        <v>503</v>
      </c>
      <c r="G123" s="22" t="s">
        <v>461</v>
      </c>
      <c r="H123" s="22" t="s">
        <v>462</v>
      </c>
      <c r="I123" s="22" t="s">
        <v>122</v>
      </c>
      <c r="J123" s="22" t="s">
        <v>203</v>
      </c>
      <c r="K123" s="22" t="s">
        <v>99</v>
      </c>
      <c r="L123" s="22" t="s">
        <v>1057</v>
      </c>
      <c r="M123" s="22" t="s">
        <v>1058</v>
      </c>
      <c r="N123" s="22" t="s">
        <v>1059</v>
      </c>
      <c r="O123" s="22" t="s">
        <v>1060</v>
      </c>
      <c r="P123" s="22" t="s">
        <v>1061</v>
      </c>
      <c r="Q123" s="22" t="s">
        <v>1062</v>
      </c>
    </row>
    <row r="124" spans="1:17" x14ac:dyDescent="0.25">
      <c r="A124" s="22" t="s">
        <v>83</v>
      </c>
      <c r="D124" s="22" t="s">
        <v>463</v>
      </c>
      <c r="E124" s="22" t="s">
        <v>464</v>
      </c>
      <c r="F124" s="22" t="s">
        <v>503</v>
      </c>
      <c r="G124" s="22" t="s">
        <v>465</v>
      </c>
      <c r="H124" s="22" t="s">
        <v>466</v>
      </c>
      <c r="I124" s="22" t="s">
        <v>122</v>
      </c>
      <c r="J124" s="22" t="s">
        <v>203</v>
      </c>
      <c r="K124" s="22" t="s">
        <v>99</v>
      </c>
      <c r="L124" s="22" t="s">
        <v>1063</v>
      </c>
      <c r="M124" s="22" t="s">
        <v>1064</v>
      </c>
      <c r="N124" s="22" t="s">
        <v>1065</v>
      </c>
      <c r="O124" s="22" t="s">
        <v>1066</v>
      </c>
      <c r="P124" s="22" t="s">
        <v>1067</v>
      </c>
      <c r="Q124" s="22" t="s">
        <v>1068</v>
      </c>
    </row>
    <row r="125" spans="1:17" x14ac:dyDescent="0.25">
      <c r="A125" s="22" t="s">
        <v>83</v>
      </c>
      <c r="D125" s="22" t="s">
        <v>467</v>
      </c>
      <c r="E125" s="22" t="s">
        <v>468</v>
      </c>
      <c r="F125" s="22" t="s">
        <v>503</v>
      </c>
      <c r="G125" s="22" t="s">
        <v>469</v>
      </c>
      <c r="H125" s="22" t="s">
        <v>470</v>
      </c>
      <c r="I125" s="22" t="s">
        <v>122</v>
      </c>
      <c r="J125" s="22" t="s">
        <v>92</v>
      </c>
      <c r="K125" s="22" t="s">
        <v>93</v>
      </c>
      <c r="L125" s="22" t="s">
        <v>1069</v>
      </c>
      <c r="M125" s="22" t="s">
        <v>1070</v>
      </c>
      <c r="N125" s="22" t="s">
        <v>1071</v>
      </c>
      <c r="O125" s="22" t="s">
        <v>503</v>
      </c>
      <c r="P125" s="22" t="s">
        <v>1072</v>
      </c>
      <c r="Q125" s="22" t="s">
        <v>1073</v>
      </c>
    </row>
    <row r="126" spans="1:17" x14ac:dyDescent="0.25">
      <c r="A126" s="22" t="s">
        <v>83</v>
      </c>
      <c r="D126" s="22" t="s">
        <v>471</v>
      </c>
      <c r="E126" s="22" t="s">
        <v>472</v>
      </c>
      <c r="F126" s="22" t="s">
        <v>503</v>
      </c>
      <c r="G126" s="22" t="s">
        <v>473</v>
      </c>
      <c r="H126" s="22" t="s">
        <v>474</v>
      </c>
      <c r="I126" s="22" t="s">
        <v>122</v>
      </c>
      <c r="J126" s="22" t="s">
        <v>92</v>
      </c>
      <c r="K126" s="22" t="s">
        <v>108</v>
      </c>
      <c r="L126" s="22" t="s">
        <v>1074</v>
      </c>
      <c r="M126" s="22" t="s">
        <v>1075</v>
      </c>
      <c r="N126" s="22" t="s">
        <v>1076</v>
      </c>
      <c r="O126" s="22" t="s">
        <v>503</v>
      </c>
      <c r="P126" s="22" t="s">
        <v>1077</v>
      </c>
      <c r="Q126" s="22" t="s">
        <v>1078</v>
      </c>
    </row>
    <row r="127" spans="1:17" x14ac:dyDescent="0.25">
      <c r="A127" s="22" t="s">
        <v>83</v>
      </c>
      <c r="D127" s="22" t="s">
        <v>512</v>
      </c>
      <c r="E127" s="22" t="s">
        <v>513</v>
      </c>
      <c r="F127" s="22" t="s">
        <v>503</v>
      </c>
      <c r="G127" s="22" t="s">
        <v>514</v>
      </c>
      <c r="H127" s="22" t="s">
        <v>515</v>
      </c>
      <c r="I127" s="22" t="s">
        <v>122</v>
      </c>
      <c r="J127" s="22" t="s">
        <v>203</v>
      </c>
      <c r="K127" s="22" t="s">
        <v>93</v>
      </c>
      <c r="L127" s="22" t="s">
        <v>1079</v>
      </c>
      <c r="M127" s="22" t="s">
        <v>1080</v>
      </c>
      <c r="N127" s="22" t="s">
        <v>503</v>
      </c>
      <c r="O127" s="22" t="s">
        <v>503</v>
      </c>
      <c r="P127" s="22" t="s">
        <v>503</v>
      </c>
      <c r="Q127" s="22" t="s">
        <v>1081</v>
      </c>
    </row>
    <row r="128" spans="1:17" x14ac:dyDescent="0.25">
      <c r="A128" s="22" t="s">
        <v>83</v>
      </c>
      <c r="D128" s="22" t="s">
        <v>475</v>
      </c>
      <c r="E128" s="22" t="s">
        <v>476</v>
      </c>
      <c r="F128" s="22" t="s">
        <v>503</v>
      </c>
      <c r="G128" s="22" t="s">
        <v>477</v>
      </c>
      <c r="H128" s="22" t="s">
        <v>478</v>
      </c>
      <c r="I128" s="22" t="s">
        <v>122</v>
      </c>
      <c r="J128" s="22" t="s">
        <v>203</v>
      </c>
      <c r="K128" s="22" t="s">
        <v>99</v>
      </c>
      <c r="L128" s="22" t="s">
        <v>1082</v>
      </c>
      <c r="M128" s="22" t="s">
        <v>1083</v>
      </c>
      <c r="N128" s="22" t="s">
        <v>1084</v>
      </c>
      <c r="O128" s="22" t="s">
        <v>1085</v>
      </c>
      <c r="P128" s="22" t="s">
        <v>1086</v>
      </c>
      <c r="Q128" s="22" t="s">
        <v>1087</v>
      </c>
    </row>
    <row r="129" spans="1:17" x14ac:dyDescent="0.25">
      <c r="A129" s="22" t="s">
        <v>83</v>
      </c>
      <c r="D129" s="22" t="s">
        <v>479</v>
      </c>
      <c r="E129" s="22" t="s">
        <v>480</v>
      </c>
      <c r="F129" s="22" t="s">
        <v>503</v>
      </c>
      <c r="G129" s="22" t="s">
        <v>481</v>
      </c>
      <c r="H129" s="22" t="s">
        <v>482</v>
      </c>
      <c r="I129" s="22" t="s">
        <v>122</v>
      </c>
      <c r="J129" s="22" t="s">
        <v>203</v>
      </c>
      <c r="K129" s="22" t="s">
        <v>93</v>
      </c>
      <c r="L129" s="22" t="s">
        <v>1088</v>
      </c>
      <c r="M129" s="22" t="s">
        <v>1089</v>
      </c>
      <c r="N129" s="22" t="s">
        <v>1090</v>
      </c>
      <c r="O129" s="22" t="s">
        <v>1091</v>
      </c>
      <c r="P129" s="22" t="s">
        <v>1092</v>
      </c>
      <c r="Q129" s="22" t="s">
        <v>1093</v>
      </c>
    </row>
    <row r="130" spans="1:17" x14ac:dyDescent="0.25">
      <c r="A130" s="22" t="s">
        <v>83</v>
      </c>
      <c r="D130" s="22" t="s">
        <v>483</v>
      </c>
      <c r="E130" s="22" t="s">
        <v>484</v>
      </c>
      <c r="F130" s="22" t="s">
        <v>503</v>
      </c>
      <c r="G130" s="22" t="s">
        <v>485</v>
      </c>
      <c r="H130" s="22" t="s">
        <v>486</v>
      </c>
      <c r="I130" s="22" t="s">
        <v>122</v>
      </c>
      <c r="J130" s="22" t="s">
        <v>203</v>
      </c>
      <c r="K130" s="22" t="s">
        <v>108</v>
      </c>
      <c r="L130" s="22" t="s">
        <v>1094</v>
      </c>
      <c r="M130" s="22" t="s">
        <v>644</v>
      </c>
      <c r="N130" s="22" t="s">
        <v>1095</v>
      </c>
      <c r="O130" s="22" t="s">
        <v>1096</v>
      </c>
      <c r="P130" s="22" t="s">
        <v>503</v>
      </c>
      <c r="Q130" s="22" t="s">
        <v>1097</v>
      </c>
    </row>
    <row r="131" spans="1:17" x14ac:dyDescent="0.25">
      <c r="A131" s="22" t="s">
        <v>83</v>
      </c>
      <c r="D131" s="22" t="s">
        <v>487</v>
      </c>
      <c r="E131" s="22" t="s">
        <v>488</v>
      </c>
      <c r="F131" s="22" t="s">
        <v>503</v>
      </c>
      <c r="G131" s="22" t="s">
        <v>489</v>
      </c>
      <c r="H131" s="22" t="s">
        <v>490</v>
      </c>
      <c r="I131" s="22" t="s">
        <v>122</v>
      </c>
      <c r="J131" s="22" t="s">
        <v>203</v>
      </c>
      <c r="K131" s="22" t="s">
        <v>108</v>
      </c>
      <c r="L131" s="22" t="s">
        <v>1098</v>
      </c>
      <c r="M131" s="22" t="s">
        <v>1099</v>
      </c>
      <c r="N131" s="22" t="s">
        <v>503</v>
      </c>
      <c r="O131" s="22" t="s">
        <v>503</v>
      </c>
      <c r="P131" s="22" t="s">
        <v>1100</v>
      </c>
      <c r="Q131" s="22" t="s">
        <v>1101</v>
      </c>
    </row>
    <row r="132" spans="1:17" x14ac:dyDescent="0.25">
      <c r="A132" s="22" t="s">
        <v>83</v>
      </c>
      <c r="D132" s="22" t="s">
        <v>491</v>
      </c>
      <c r="E132" s="22" t="s">
        <v>492</v>
      </c>
      <c r="F132" s="22" t="s">
        <v>503</v>
      </c>
      <c r="G132" s="22" t="s">
        <v>493</v>
      </c>
      <c r="H132" s="22" t="s">
        <v>494</v>
      </c>
      <c r="I132" s="22" t="s">
        <v>122</v>
      </c>
      <c r="J132" s="22" t="s">
        <v>203</v>
      </c>
      <c r="K132" s="22" t="s">
        <v>108</v>
      </c>
      <c r="L132" s="22" t="s">
        <v>1102</v>
      </c>
      <c r="M132" s="22" t="s">
        <v>1103</v>
      </c>
      <c r="N132" s="22" t="s">
        <v>1104</v>
      </c>
      <c r="O132" s="22" t="s">
        <v>1105</v>
      </c>
      <c r="P132" s="22" t="s">
        <v>1106</v>
      </c>
      <c r="Q132" s="22" t="s">
        <v>1107</v>
      </c>
    </row>
    <row r="133" spans="1:17" x14ac:dyDescent="0.25">
      <c r="A133" s="22" t="s">
        <v>83</v>
      </c>
      <c r="D133" s="22" t="s">
        <v>495</v>
      </c>
      <c r="E133" s="22" t="s">
        <v>496</v>
      </c>
      <c r="F133" s="22" t="s">
        <v>503</v>
      </c>
      <c r="G133" s="22" t="s">
        <v>497</v>
      </c>
      <c r="H133" s="22" t="s">
        <v>498</v>
      </c>
      <c r="I133" s="22" t="s">
        <v>122</v>
      </c>
      <c r="J133" s="22" t="s">
        <v>92</v>
      </c>
      <c r="K133" s="22" t="s">
        <v>93</v>
      </c>
      <c r="L133" s="22" t="s">
        <v>1108</v>
      </c>
      <c r="M133" s="22" t="s">
        <v>1109</v>
      </c>
      <c r="N133" s="22" t="s">
        <v>1110</v>
      </c>
      <c r="O133" s="22" t="s">
        <v>1111</v>
      </c>
      <c r="P133" s="22" t="s">
        <v>1112</v>
      </c>
      <c r="Q133" s="22" t="s">
        <v>1113</v>
      </c>
    </row>
    <row r="134" spans="1:17" x14ac:dyDescent="0.25">
      <c r="A134" s="22" t="s">
        <v>83</v>
      </c>
      <c r="D134" s="22" t="s">
        <v>499</v>
      </c>
      <c r="E134" s="22" t="s">
        <v>500</v>
      </c>
      <c r="F134" s="22" t="s">
        <v>503</v>
      </c>
      <c r="G134" s="22" t="s">
        <v>501</v>
      </c>
      <c r="H134" s="22" t="s">
        <v>502</v>
      </c>
      <c r="I134" s="22" t="s">
        <v>91</v>
      </c>
      <c r="J134" s="22" t="s">
        <v>113</v>
      </c>
      <c r="K134" s="22" t="s">
        <v>99</v>
      </c>
      <c r="L134" s="22" t="s">
        <v>1114</v>
      </c>
      <c r="M134" s="22" t="s">
        <v>1115</v>
      </c>
      <c r="N134" s="22" t="s">
        <v>503</v>
      </c>
      <c r="O134" s="22" t="s">
        <v>1116</v>
      </c>
      <c r="P134" s="22" t="s">
        <v>1117</v>
      </c>
      <c r="Q134" s="22" t="s">
        <v>1118</v>
      </c>
    </row>
    <row r="135" spans="1:17" x14ac:dyDescent="0.25">
      <c r="A135" s="22" t="s">
        <v>83</v>
      </c>
      <c r="D135" s="22" t="s">
        <v>516</v>
      </c>
      <c r="E135" s="22" t="s">
        <v>517</v>
      </c>
      <c r="F135" s="22" t="s">
        <v>503</v>
      </c>
      <c r="G135" s="22" t="s">
        <v>518</v>
      </c>
      <c r="H135" s="22" t="s">
        <v>519</v>
      </c>
      <c r="I135" s="22" t="s">
        <v>122</v>
      </c>
      <c r="L135" s="22" t="s">
        <v>1119</v>
      </c>
      <c r="M135" s="22" t="s">
        <v>1120</v>
      </c>
      <c r="N135" s="22" t="s">
        <v>503</v>
      </c>
      <c r="O135" s="22" t="s">
        <v>1121</v>
      </c>
      <c r="P135" s="22" t="s">
        <v>503</v>
      </c>
      <c r="Q135" s="22" t="s">
        <v>1122</v>
      </c>
    </row>
    <row r="136" spans="1:17" x14ac:dyDescent="0.25">
      <c r="A136" s="22" t="s">
        <v>83</v>
      </c>
      <c r="D136" s="22" t="s">
        <v>521</v>
      </c>
      <c r="E136" s="22" t="s">
        <v>522</v>
      </c>
      <c r="F136" s="22" t="s">
        <v>503</v>
      </c>
      <c r="G136" s="22" t="s">
        <v>523</v>
      </c>
      <c r="H136" s="22" t="s">
        <v>524</v>
      </c>
      <c r="I136" s="22" t="s">
        <v>122</v>
      </c>
      <c r="L136" s="22" t="s">
        <v>1123</v>
      </c>
      <c r="M136" s="22" t="s">
        <v>1124</v>
      </c>
      <c r="N136" s="22" t="s">
        <v>503</v>
      </c>
      <c r="O136" s="22" t="s">
        <v>503</v>
      </c>
      <c r="P136" s="22" t="s">
        <v>503</v>
      </c>
      <c r="Q136" s="22" t="s">
        <v>1125</v>
      </c>
    </row>
    <row r="137" spans="1:17" x14ac:dyDescent="0.25">
      <c r="A137" s="22" t="s">
        <v>83</v>
      </c>
      <c r="D137" s="22" t="s">
        <v>525</v>
      </c>
      <c r="E137" s="22" t="s">
        <v>526</v>
      </c>
      <c r="F137" s="22" t="s">
        <v>503</v>
      </c>
      <c r="G137" s="22" t="s">
        <v>527</v>
      </c>
      <c r="H137" s="22" t="s">
        <v>528</v>
      </c>
      <c r="I137" s="22" t="s">
        <v>122</v>
      </c>
      <c r="L137" s="22" t="s">
        <v>1126</v>
      </c>
      <c r="M137" s="22" t="s">
        <v>1126</v>
      </c>
      <c r="N137" s="22" t="s">
        <v>503</v>
      </c>
      <c r="O137" s="22" t="s">
        <v>503</v>
      </c>
      <c r="P137" s="22" t="s">
        <v>503</v>
      </c>
      <c r="Q137" s="22" t="s">
        <v>503</v>
      </c>
    </row>
    <row r="138" spans="1:17" x14ac:dyDescent="0.25">
      <c r="A138" s="22" t="s">
        <v>83</v>
      </c>
      <c r="D138" s="22" t="s">
        <v>529</v>
      </c>
      <c r="E138" s="22" t="s">
        <v>530</v>
      </c>
      <c r="F138" s="22" t="s">
        <v>503</v>
      </c>
      <c r="G138" s="22" t="s">
        <v>531</v>
      </c>
      <c r="H138" s="22" t="s">
        <v>532</v>
      </c>
      <c r="I138" s="22" t="s">
        <v>122</v>
      </c>
      <c r="L138" s="22" t="s">
        <v>1127</v>
      </c>
      <c r="M138" s="22" t="s">
        <v>1128</v>
      </c>
      <c r="N138" s="22" t="s">
        <v>503</v>
      </c>
      <c r="O138" s="22" t="s">
        <v>503</v>
      </c>
      <c r="P138" s="22" t="s">
        <v>503</v>
      </c>
      <c r="Q138" s="22" t="s">
        <v>1129</v>
      </c>
    </row>
    <row r="139" spans="1:17" x14ac:dyDescent="0.25">
      <c r="A139" s="22" t="s">
        <v>83</v>
      </c>
      <c r="D139" s="22" t="s">
        <v>533</v>
      </c>
      <c r="E139" s="22" t="s">
        <v>534</v>
      </c>
      <c r="F139" s="22" t="s">
        <v>503</v>
      </c>
      <c r="G139" s="22" t="s">
        <v>535</v>
      </c>
      <c r="H139" s="22" t="s">
        <v>536</v>
      </c>
      <c r="I139" s="22" t="s">
        <v>122</v>
      </c>
      <c r="L139" s="22" t="s">
        <v>1130</v>
      </c>
      <c r="M139" s="22" t="s">
        <v>1131</v>
      </c>
      <c r="N139" s="22" t="s">
        <v>503</v>
      </c>
      <c r="O139" s="22" t="s">
        <v>1132</v>
      </c>
      <c r="P139" s="22" t="s">
        <v>503</v>
      </c>
      <c r="Q139" s="22" t="s">
        <v>1133</v>
      </c>
    </row>
    <row r="140" spans="1:17" x14ac:dyDescent="0.25">
      <c r="A140" s="22" t="s">
        <v>83</v>
      </c>
      <c r="D140" s="22" t="s">
        <v>537</v>
      </c>
      <c r="E140" s="22" t="s">
        <v>538</v>
      </c>
      <c r="F140" s="22" t="s">
        <v>503</v>
      </c>
      <c r="G140" s="22" t="s">
        <v>539</v>
      </c>
      <c r="H140" s="22" t="s">
        <v>540</v>
      </c>
      <c r="I140" s="22" t="s">
        <v>122</v>
      </c>
      <c r="L140" s="22" t="s">
        <v>1134</v>
      </c>
      <c r="M140" s="22" t="s">
        <v>1135</v>
      </c>
      <c r="N140" s="22" t="s">
        <v>503</v>
      </c>
      <c r="O140" s="22" t="s">
        <v>1136</v>
      </c>
      <c r="P140" s="22" t="s">
        <v>503</v>
      </c>
      <c r="Q140" s="22" t="s">
        <v>1137</v>
      </c>
    </row>
    <row r="141" spans="1:17" x14ac:dyDescent="0.25">
      <c r="A141" s="22" t="s">
        <v>83</v>
      </c>
      <c r="D141" s="22" t="s">
        <v>541</v>
      </c>
      <c r="E141" s="22" t="s">
        <v>542</v>
      </c>
      <c r="F141" s="22" t="s">
        <v>503</v>
      </c>
      <c r="G141" s="22" t="s">
        <v>543</v>
      </c>
      <c r="H141" s="22" t="s">
        <v>544</v>
      </c>
      <c r="I141" s="22" t="s">
        <v>122</v>
      </c>
      <c r="L141" s="22" t="s">
        <v>1138</v>
      </c>
      <c r="M141" s="22" t="s">
        <v>1139</v>
      </c>
      <c r="N141" s="22" t="s">
        <v>503</v>
      </c>
      <c r="O141" s="22" t="s">
        <v>503</v>
      </c>
      <c r="P141" s="22" t="s">
        <v>1125</v>
      </c>
      <c r="Q141" s="22" t="s">
        <v>503</v>
      </c>
    </row>
    <row r="142" spans="1:17" x14ac:dyDescent="0.25">
      <c r="A142" s="22" t="s">
        <v>83</v>
      </c>
      <c r="D142" s="22" t="s">
        <v>545</v>
      </c>
      <c r="E142" s="22" t="s">
        <v>546</v>
      </c>
      <c r="F142" s="22" t="s">
        <v>503</v>
      </c>
      <c r="G142" s="22" t="s">
        <v>547</v>
      </c>
      <c r="H142" s="22" t="s">
        <v>548</v>
      </c>
      <c r="I142" s="22" t="s">
        <v>122</v>
      </c>
      <c r="L142" s="22" t="s">
        <v>1140</v>
      </c>
      <c r="M142" s="22" t="s">
        <v>1141</v>
      </c>
      <c r="N142" s="22" t="s">
        <v>503</v>
      </c>
      <c r="O142" s="22" t="s">
        <v>503</v>
      </c>
      <c r="P142" s="22" t="s">
        <v>503</v>
      </c>
      <c r="Q142" s="22" t="s">
        <v>1142</v>
      </c>
    </row>
    <row r="143" spans="1:17" x14ac:dyDescent="0.25">
      <c r="A143" s="22" t="s">
        <v>83</v>
      </c>
      <c r="D143" s="22" t="s">
        <v>549</v>
      </c>
      <c r="E143" s="22" t="s">
        <v>550</v>
      </c>
      <c r="F143" s="22" t="s">
        <v>503</v>
      </c>
      <c r="G143" s="22" t="s">
        <v>551</v>
      </c>
      <c r="H143" s="22" t="s">
        <v>552</v>
      </c>
      <c r="I143" s="22" t="s">
        <v>122</v>
      </c>
      <c r="L143" s="22" t="s">
        <v>1143</v>
      </c>
      <c r="M143" s="22" t="s">
        <v>1144</v>
      </c>
      <c r="N143" s="22" t="s">
        <v>1145</v>
      </c>
      <c r="O143" s="22" t="s">
        <v>503</v>
      </c>
      <c r="P143" s="22" t="s">
        <v>503</v>
      </c>
      <c r="Q143" s="22" t="s">
        <v>503</v>
      </c>
    </row>
    <row r="144" spans="1:17" x14ac:dyDescent="0.25">
      <c r="A144" s="22" t="s">
        <v>83</v>
      </c>
      <c r="D144" s="22" t="s">
        <v>553</v>
      </c>
      <c r="E144" s="22" t="s">
        <v>554</v>
      </c>
      <c r="F144" s="22" t="s">
        <v>503</v>
      </c>
      <c r="G144" s="22" t="s">
        <v>555</v>
      </c>
      <c r="H144" s="22" t="s">
        <v>556</v>
      </c>
      <c r="I144" s="22" t="s">
        <v>122</v>
      </c>
      <c r="L144" s="22" t="s">
        <v>1146</v>
      </c>
      <c r="M144" s="22" t="s">
        <v>1146</v>
      </c>
      <c r="N144" s="22" t="s">
        <v>503</v>
      </c>
      <c r="O144" s="22" t="s">
        <v>503</v>
      </c>
      <c r="P144" s="22" t="s">
        <v>503</v>
      </c>
      <c r="Q144" s="22" t="s">
        <v>503</v>
      </c>
    </row>
    <row r="145" spans="1:17" x14ac:dyDescent="0.25">
      <c r="A145" s="22" t="s">
        <v>83</v>
      </c>
      <c r="D145" s="22" t="s">
        <v>557</v>
      </c>
      <c r="E145" s="22" t="s">
        <v>558</v>
      </c>
      <c r="F145" s="22" t="s">
        <v>503</v>
      </c>
      <c r="G145" s="22" t="s">
        <v>559</v>
      </c>
      <c r="H145" s="22" t="s">
        <v>560</v>
      </c>
      <c r="I145" s="22" t="s">
        <v>122</v>
      </c>
      <c r="L145" s="22" t="s">
        <v>1147</v>
      </c>
      <c r="M145" s="22" t="s">
        <v>1148</v>
      </c>
      <c r="N145" s="22" t="s">
        <v>1149</v>
      </c>
      <c r="O145" s="22" t="s">
        <v>503</v>
      </c>
      <c r="P145" s="22" t="s">
        <v>503</v>
      </c>
      <c r="Q145" s="22" t="s">
        <v>503</v>
      </c>
    </row>
    <row r="146" spans="1:17" x14ac:dyDescent="0.25">
      <c r="A146" s="22" t="s">
        <v>83</v>
      </c>
      <c r="D146" s="22" t="s">
        <v>561</v>
      </c>
      <c r="E146" s="22" t="s">
        <v>562</v>
      </c>
      <c r="F146" s="22" t="s">
        <v>503</v>
      </c>
      <c r="G146" s="22" t="s">
        <v>563</v>
      </c>
      <c r="H146" s="22" t="s">
        <v>564</v>
      </c>
      <c r="I146" s="22" t="s">
        <v>122</v>
      </c>
      <c r="L146" s="22" t="s">
        <v>1150</v>
      </c>
      <c r="M146" s="22" t="s">
        <v>1151</v>
      </c>
      <c r="N146" s="22" t="s">
        <v>503</v>
      </c>
      <c r="O146" s="22" t="s">
        <v>503</v>
      </c>
      <c r="P146" s="22" t="s">
        <v>503</v>
      </c>
      <c r="Q146" s="22" t="s">
        <v>1133</v>
      </c>
    </row>
    <row r="147" spans="1:17" x14ac:dyDescent="0.25">
      <c r="A147" s="22" t="s">
        <v>83</v>
      </c>
      <c r="D147" s="22" t="s">
        <v>565</v>
      </c>
      <c r="E147" s="22" t="s">
        <v>566</v>
      </c>
      <c r="F147" s="22" t="s">
        <v>503</v>
      </c>
      <c r="G147" s="22" t="s">
        <v>567</v>
      </c>
      <c r="H147" s="22" t="s">
        <v>568</v>
      </c>
      <c r="I147" s="22" t="s">
        <v>122</v>
      </c>
      <c r="L147" s="22" t="s">
        <v>1152</v>
      </c>
      <c r="M147" s="22" t="s">
        <v>1152</v>
      </c>
      <c r="N147" s="22" t="s">
        <v>503</v>
      </c>
      <c r="O147" s="22" t="s">
        <v>503</v>
      </c>
      <c r="P147" s="22" t="s">
        <v>503</v>
      </c>
      <c r="Q147" s="22" t="s">
        <v>503</v>
      </c>
    </row>
    <row r="148" spans="1:17" x14ac:dyDescent="0.25">
      <c r="A148" s="22" t="s">
        <v>83</v>
      </c>
      <c r="D148" s="22" t="s">
        <v>569</v>
      </c>
      <c r="E148" s="22" t="s">
        <v>570</v>
      </c>
      <c r="F148" s="22" t="s">
        <v>503</v>
      </c>
      <c r="G148" s="22" t="s">
        <v>571</v>
      </c>
      <c r="H148" s="22" t="s">
        <v>572</v>
      </c>
      <c r="I148" s="22" t="s">
        <v>122</v>
      </c>
      <c r="L148" s="22" t="s">
        <v>1153</v>
      </c>
      <c r="M148" s="22" t="s">
        <v>1153</v>
      </c>
      <c r="N148" s="22" t="s">
        <v>503</v>
      </c>
      <c r="O148" s="22" t="s">
        <v>503</v>
      </c>
      <c r="P148" s="22" t="s">
        <v>503</v>
      </c>
      <c r="Q148" s="22" t="s">
        <v>503</v>
      </c>
    </row>
    <row r="149" spans="1:17" x14ac:dyDescent="0.25">
      <c r="A149" s="22" t="s">
        <v>83</v>
      </c>
      <c r="D149" s="22" t="s">
        <v>573</v>
      </c>
      <c r="E149" s="22" t="s">
        <v>574</v>
      </c>
      <c r="F149" s="22" t="s">
        <v>503</v>
      </c>
      <c r="G149" s="22" t="s">
        <v>575</v>
      </c>
      <c r="H149" s="22" t="s">
        <v>576</v>
      </c>
      <c r="I149" s="22" t="s">
        <v>122</v>
      </c>
      <c r="L149" s="22" t="s">
        <v>1154</v>
      </c>
      <c r="M149" s="22" t="s">
        <v>1154</v>
      </c>
      <c r="N149" s="22" t="s">
        <v>503</v>
      </c>
      <c r="O149" s="22" t="s">
        <v>503</v>
      </c>
      <c r="P149" s="22" t="s">
        <v>503</v>
      </c>
      <c r="Q149" s="22" t="s">
        <v>503</v>
      </c>
    </row>
    <row r="150" spans="1:17" x14ac:dyDescent="0.25">
      <c r="A150" s="22" t="s">
        <v>83</v>
      </c>
      <c r="D150" s="22" t="s">
        <v>577</v>
      </c>
      <c r="E150" s="22" t="s">
        <v>578</v>
      </c>
      <c r="F150" s="22" t="s">
        <v>503</v>
      </c>
      <c r="G150" s="22" t="s">
        <v>579</v>
      </c>
      <c r="H150" s="22" t="s">
        <v>580</v>
      </c>
      <c r="I150" s="22" t="s">
        <v>122</v>
      </c>
      <c r="L150" s="22" t="s">
        <v>1155</v>
      </c>
      <c r="M150" s="22" t="s">
        <v>1156</v>
      </c>
      <c r="N150" s="22" t="s">
        <v>503</v>
      </c>
      <c r="O150" s="22" t="s">
        <v>503</v>
      </c>
      <c r="P150" s="22" t="s">
        <v>503</v>
      </c>
      <c r="Q150" s="22" t="s">
        <v>1157</v>
      </c>
    </row>
    <row r="151" spans="1:17" x14ac:dyDescent="0.25">
      <c r="A151" s="22" t="s">
        <v>83</v>
      </c>
      <c r="D151" s="22" t="s">
        <v>581</v>
      </c>
      <c r="E151" s="22" t="s">
        <v>582</v>
      </c>
      <c r="F151" s="22" t="s">
        <v>503</v>
      </c>
      <c r="G151" s="22" t="s">
        <v>583</v>
      </c>
      <c r="H151" s="22" t="s">
        <v>584</v>
      </c>
      <c r="I151" s="22" t="s">
        <v>122</v>
      </c>
      <c r="L151" s="22" t="s">
        <v>1158</v>
      </c>
      <c r="M151" s="22" t="s">
        <v>1158</v>
      </c>
      <c r="N151" s="22" t="s">
        <v>503</v>
      </c>
      <c r="O151" s="22" t="s">
        <v>503</v>
      </c>
      <c r="P151" s="22" t="s">
        <v>503</v>
      </c>
      <c r="Q151" s="22" t="s">
        <v>503</v>
      </c>
    </row>
    <row r="152" spans="1:17" x14ac:dyDescent="0.25">
      <c r="A152" s="22" t="s">
        <v>83</v>
      </c>
      <c r="D152" s="22" t="s">
        <v>585</v>
      </c>
      <c r="E152" s="22" t="s">
        <v>586</v>
      </c>
      <c r="F152" s="22" t="s">
        <v>503</v>
      </c>
      <c r="G152" s="22" t="s">
        <v>587</v>
      </c>
      <c r="H152" s="22" t="s">
        <v>588</v>
      </c>
      <c r="I152" s="22" t="s">
        <v>122</v>
      </c>
      <c r="L152" s="22" t="s">
        <v>1159</v>
      </c>
      <c r="M152" s="22" t="s">
        <v>1160</v>
      </c>
      <c r="N152" s="22" t="s">
        <v>503</v>
      </c>
      <c r="O152" s="22" t="s">
        <v>1161</v>
      </c>
      <c r="P152" s="22" t="s">
        <v>503</v>
      </c>
      <c r="Q152" s="22" t="s">
        <v>503</v>
      </c>
    </row>
    <row r="153" spans="1:17" x14ac:dyDescent="0.25">
      <c r="A153" s="22" t="s">
        <v>83</v>
      </c>
      <c r="D153" s="22" t="s">
        <v>589</v>
      </c>
      <c r="E153" s="22" t="s">
        <v>590</v>
      </c>
      <c r="F153" s="22" t="s">
        <v>503</v>
      </c>
      <c r="G153" s="22" t="s">
        <v>591</v>
      </c>
      <c r="H153" s="22" t="s">
        <v>592</v>
      </c>
      <c r="I153" s="22" t="s">
        <v>122</v>
      </c>
      <c r="L153" s="22" t="s">
        <v>1162</v>
      </c>
      <c r="M153" s="22" t="s">
        <v>1163</v>
      </c>
      <c r="N153" s="22" t="s">
        <v>1164</v>
      </c>
      <c r="O153" s="22" t="s">
        <v>1165</v>
      </c>
      <c r="P153" s="22" t="s">
        <v>503</v>
      </c>
      <c r="Q153" s="22" t="s">
        <v>503</v>
      </c>
    </row>
    <row r="154" spans="1:17" x14ac:dyDescent="0.25">
      <c r="A154" s="22" t="s">
        <v>83</v>
      </c>
      <c r="D154" s="22" t="s">
        <v>593</v>
      </c>
      <c r="E154" s="22" t="s">
        <v>594</v>
      </c>
      <c r="F154" s="22" t="s">
        <v>503</v>
      </c>
      <c r="G154" s="22" t="s">
        <v>595</v>
      </c>
      <c r="H154" s="22" t="s">
        <v>596</v>
      </c>
      <c r="I154" s="22" t="s">
        <v>122</v>
      </c>
      <c r="L154" s="22" t="s">
        <v>1166</v>
      </c>
      <c r="M154" s="22" t="s">
        <v>1167</v>
      </c>
      <c r="N154" s="22" t="s">
        <v>503</v>
      </c>
      <c r="O154" s="22" t="s">
        <v>503</v>
      </c>
      <c r="P154" s="22" t="s">
        <v>503</v>
      </c>
      <c r="Q154" s="22" t="s">
        <v>1168</v>
      </c>
    </row>
    <row r="155" spans="1:17" x14ac:dyDescent="0.25">
      <c r="A155" s="22" t="s">
        <v>83</v>
      </c>
      <c r="D155" s="22" t="s">
        <v>597</v>
      </c>
      <c r="E155" s="22" t="s">
        <v>598</v>
      </c>
      <c r="F155" s="22" t="s">
        <v>503</v>
      </c>
      <c r="G155" s="22" t="s">
        <v>599</v>
      </c>
      <c r="H155" s="22" t="s">
        <v>600</v>
      </c>
      <c r="I155" s="22" t="s">
        <v>122</v>
      </c>
      <c r="L155" s="22" t="s">
        <v>1169</v>
      </c>
      <c r="M155" s="22" t="s">
        <v>1170</v>
      </c>
      <c r="N155" s="22" t="s">
        <v>503</v>
      </c>
      <c r="O155" s="22" t="s">
        <v>503</v>
      </c>
      <c r="P155" s="22" t="s">
        <v>503</v>
      </c>
      <c r="Q155" s="22" t="s">
        <v>1171</v>
      </c>
    </row>
    <row r="156" spans="1:17" x14ac:dyDescent="0.25">
      <c r="A156" s="22" t="s">
        <v>83</v>
      </c>
      <c r="D156" s="22" t="s">
        <v>601</v>
      </c>
      <c r="E156" s="22" t="s">
        <v>602</v>
      </c>
      <c r="F156" s="22" t="s">
        <v>503</v>
      </c>
      <c r="G156" s="22" t="s">
        <v>341</v>
      </c>
      <c r="H156" s="22" t="s">
        <v>603</v>
      </c>
      <c r="I156" s="22" t="s">
        <v>122</v>
      </c>
      <c r="L156" s="22" t="s">
        <v>1172</v>
      </c>
      <c r="M156" s="22" t="s">
        <v>1172</v>
      </c>
      <c r="N156" s="22" t="s">
        <v>503</v>
      </c>
      <c r="O156" s="22" t="s">
        <v>503</v>
      </c>
      <c r="P156" s="22" t="s">
        <v>503</v>
      </c>
      <c r="Q156" s="22" t="s">
        <v>503</v>
      </c>
    </row>
    <row r="157" spans="1:17" x14ac:dyDescent="0.25">
      <c r="A157" s="22" t="s">
        <v>83</v>
      </c>
      <c r="D157" s="22" t="s">
        <v>604</v>
      </c>
      <c r="E157" s="22" t="s">
        <v>605</v>
      </c>
      <c r="F157" s="22" t="s">
        <v>503</v>
      </c>
      <c r="G157" s="22" t="s">
        <v>606</v>
      </c>
      <c r="H157" s="22" t="s">
        <v>607</v>
      </c>
      <c r="I157" s="22" t="s">
        <v>122</v>
      </c>
      <c r="L157" s="22" t="s">
        <v>1173</v>
      </c>
      <c r="M157" s="22" t="s">
        <v>1174</v>
      </c>
      <c r="N157" s="22" t="s">
        <v>503</v>
      </c>
      <c r="O157" s="22" t="s">
        <v>1175</v>
      </c>
      <c r="P157" s="22" t="s">
        <v>503</v>
      </c>
      <c r="Q157" s="22" t="s">
        <v>503</v>
      </c>
    </row>
    <row r="158" spans="1:17" x14ac:dyDescent="0.25">
      <c r="A158" s="22" t="s">
        <v>83</v>
      </c>
      <c r="D158" s="22" t="s">
        <v>608</v>
      </c>
      <c r="E158" s="22" t="s">
        <v>609</v>
      </c>
      <c r="F158" s="22" t="s">
        <v>503</v>
      </c>
      <c r="G158" s="22" t="s">
        <v>610</v>
      </c>
      <c r="H158" s="22" t="s">
        <v>611</v>
      </c>
      <c r="I158" s="22" t="s">
        <v>122</v>
      </c>
      <c r="L158" s="22" t="s">
        <v>1176</v>
      </c>
      <c r="M158" s="22" t="s">
        <v>1177</v>
      </c>
      <c r="N158" s="22" t="s">
        <v>1178</v>
      </c>
      <c r="O158" s="22" t="s">
        <v>503</v>
      </c>
      <c r="P158" s="22" t="s">
        <v>503</v>
      </c>
      <c r="Q158" s="22" t="s">
        <v>1179</v>
      </c>
    </row>
    <row r="159" spans="1:17" x14ac:dyDescent="0.25">
      <c r="A159" s="22" t="s">
        <v>83</v>
      </c>
      <c r="D159" s="22" t="s">
        <v>612</v>
      </c>
      <c r="E159" s="22" t="s">
        <v>613</v>
      </c>
      <c r="F159" s="22" t="s">
        <v>503</v>
      </c>
      <c r="G159" s="22" t="s">
        <v>614</v>
      </c>
      <c r="H159" s="22" t="s">
        <v>615</v>
      </c>
      <c r="I159" s="22" t="s">
        <v>122</v>
      </c>
      <c r="L159" s="22" t="s">
        <v>1180</v>
      </c>
      <c r="M159" s="22" t="s">
        <v>1180</v>
      </c>
      <c r="N159" s="22" t="s">
        <v>503</v>
      </c>
      <c r="O159" s="22" t="s">
        <v>503</v>
      </c>
      <c r="P159" s="22" t="s">
        <v>503</v>
      </c>
      <c r="Q159" s="22" t="s">
        <v>503</v>
      </c>
    </row>
    <row r="160" spans="1:17" x14ac:dyDescent="0.25">
      <c r="A160" s="22" t="s">
        <v>83</v>
      </c>
      <c r="D160" s="22" t="s">
        <v>616</v>
      </c>
      <c r="E160" s="22" t="s">
        <v>617</v>
      </c>
      <c r="F160" s="22" t="s">
        <v>503</v>
      </c>
      <c r="G160" s="22" t="s">
        <v>618</v>
      </c>
      <c r="H160" s="22" t="s">
        <v>619</v>
      </c>
      <c r="I160" s="22" t="s">
        <v>122</v>
      </c>
      <c r="L160" s="22" t="s">
        <v>1181</v>
      </c>
      <c r="M160" s="22" t="s">
        <v>1182</v>
      </c>
      <c r="N160" s="22" t="s">
        <v>503</v>
      </c>
      <c r="O160" s="22" t="s">
        <v>503</v>
      </c>
      <c r="P160" s="22" t="s">
        <v>1183</v>
      </c>
      <c r="Q160" s="22" t="s">
        <v>503</v>
      </c>
    </row>
    <row r="161" spans="1:17" x14ac:dyDescent="0.25">
      <c r="A161" s="22" t="s">
        <v>83</v>
      </c>
      <c r="D161" s="22" t="s">
        <v>620</v>
      </c>
      <c r="E161" s="22" t="s">
        <v>621</v>
      </c>
      <c r="F161" s="22" t="s">
        <v>503</v>
      </c>
      <c r="G161" s="22" t="s">
        <v>622</v>
      </c>
      <c r="H161" s="22" t="s">
        <v>623</v>
      </c>
      <c r="I161" s="22" t="s">
        <v>122</v>
      </c>
      <c r="L161" s="22" t="s">
        <v>1184</v>
      </c>
      <c r="M161" s="22" t="s">
        <v>1185</v>
      </c>
      <c r="N161" s="22" t="s">
        <v>503</v>
      </c>
      <c r="O161" s="22" t="s">
        <v>503</v>
      </c>
      <c r="P161" s="22" t="s">
        <v>503</v>
      </c>
      <c r="Q161" s="22" t="s">
        <v>1137</v>
      </c>
    </row>
    <row r="162" spans="1:17" x14ac:dyDescent="0.25">
      <c r="A162" s="22" t="s">
        <v>83</v>
      </c>
      <c r="D162" s="22" t="s">
        <v>86</v>
      </c>
      <c r="F162" s="22" t="s">
        <v>504</v>
      </c>
      <c r="L162" s="22" t="s">
        <v>505</v>
      </c>
      <c r="M162" s="22" t="s">
        <v>506</v>
      </c>
      <c r="N162" s="22" t="s">
        <v>507</v>
      </c>
      <c r="O162" s="22" t="s">
        <v>508</v>
      </c>
      <c r="P162" s="22" t="s">
        <v>509</v>
      </c>
      <c r="Q162" s="22" t="s">
        <v>510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Report Table</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Receivable Summary</dc:title>
  <dc:subject>Jet Basics</dc:subject>
  <dc:creator>Stephen J. Little</dc:creator>
  <dc:description>Summary of open A/R accounts.  The data in this report can be re-sorted to easily identify opportunities and risks</dc:description>
  <cp:lastModifiedBy>Haseeb Tariq</cp:lastModifiedBy>
  <cp:lastPrinted>2011-06-23T01:37:49Z</cp:lastPrinted>
  <dcterms:created xsi:type="dcterms:W3CDTF">2011-06-05T17:09:46Z</dcterms:created>
  <dcterms:modified xsi:type="dcterms:W3CDTF">2023-10-04T13:11:19Z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