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3" documentId="11_AF6A971428A4CC51818342AED61EFF1A07184047" xr6:coauthVersionLast="47" xr6:coauthVersionMax="47" xr10:uidLastSave="{535F3D84-81F6-4DF3-82AE-BB0091824D13}"/>
  <bookViews>
    <workbookView xWindow="-120" yWindow="-120" windowWidth="29040" windowHeight="17520" xr2:uid="{00000000-000D-0000-FFFF-FFFF00000000}"/>
  </bookViews>
  <sheets>
    <sheet name="Item Sales and Margin" sheetId="28" r:id="rId1"/>
    <sheet name="PctPivots" sheetId="29" state="hidden" r:id="rId2"/>
    <sheet name="Report" sheetId="1" r:id="rId3"/>
    <sheet name="Sheet2" sheetId="73" state="veryHidden" r:id="rId4"/>
    <sheet name="Sheet3" sheetId="74" state="veryHidden" r:id="rId5"/>
    <sheet name="Sheet1" sheetId="76" state="veryHidden" r:id="rId6"/>
  </sheets>
  <definedNames>
    <definedName name="_xlnm.Print_Titles" localSheetId="0">'Item Sales and Margin'!$22:$22</definedName>
    <definedName name="top10rows" localSheetId="1">OFFSET(PctPivots!$C$1,0,0,COUNTA(PctPivots!$C:$C,1))</definedName>
    <definedName name="top20rows" localSheetId="1">OFFSET(PctPivots!$H$1,0,0,COUNTA(PctPivots!$H:$H,1))</definedName>
    <definedName name="top50rows" localSheetId="1">OFFSET(PctPivots!$M$1,0,0,COUNTA(PctPivots!$M:$M,1))</definedName>
    <definedName name="top80rows" localSheetId="1">OFFSET(PctPivots!$R$1,0,0,COUNTA(PctPivots!$R:$R,1))</definedName>
    <definedName name="TotalItems" localSheetId="0">OFFSET('Item Sales and Margin'!$F$22,0,0,COUNTA('Item Sales and Margin'!$F:$F,1))</definedName>
  </definedNames>
  <calcPr calcId="191029" calcCompleted="0"/>
  <pivotCaches>
    <pivotCache cacheId="1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Q10" i="1"/>
  <c r="D6" i="1"/>
  <c r="Q6" i="29"/>
  <c r="L6" i="29"/>
  <c r="G6" i="29"/>
  <c r="B6" i="29"/>
  <c r="B23" i="28"/>
  <c r="T7" i="28"/>
  <c r="S7" i="28"/>
  <c r="R7" i="28"/>
  <c r="Q7" i="28" l="1"/>
  <c r="T6" i="28"/>
  <c r="S6" i="28"/>
  <c r="R6" i="28"/>
  <c r="R8" i="28" l="1"/>
  <c r="S8" i="28"/>
  <c r="S15" i="28" s="1"/>
  <c r="U7" i="28"/>
  <c r="Q6" i="28"/>
  <c r="T5" i="28"/>
  <c r="S5" i="28"/>
  <c r="R5" i="28"/>
  <c r="R14" i="28" l="1"/>
  <c r="S14" i="28"/>
  <c r="U6" i="28"/>
  <c r="Q8" i="28"/>
  <c r="Q15" i="28" s="1"/>
  <c r="U15" i="28" s="1"/>
  <c r="R15" i="28"/>
  <c r="T8" i="28"/>
  <c r="T15" i="28" s="1"/>
  <c r="Q5" i="28"/>
  <c r="D5" i="28"/>
  <c r="T4" i="28"/>
  <c r="S4" i="28"/>
  <c r="R4" i="28"/>
  <c r="R13" i="28" l="1"/>
  <c r="S13" i="28"/>
  <c r="T14" i="28"/>
  <c r="U5" i="28"/>
  <c r="Q14" i="28"/>
  <c r="U14" i="28" s="1"/>
  <c r="Q4" i="28"/>
  <c r="T3" i="28"/>
  <c r="S3" i="28"/>
  <c r="R3" i="28"/>
  <c r="R11" i="28" l="1"/>
  <c r="R12" i="28"/>
  <c r="S11" i="28"/>
  <c r="S12" i="28"/>
  <c r="T11" i="28"/>
  <c r="U4" i="28"/>
  <c r="Q13" i="28"/>
  <c r="U13" i="28" s="1"/>
  <c r="T13" i="28"/>
  <c r="Q3" i="28"/>
  <c r="Q12" i="28" s="1"/>
  <c r="U12" i="28" s="1"/>
  <c r="T12" i="28" l="1"/>
  <c r="Q11" i="28"/>
  <c r="U3" i="28"/>
  <c r="R16" i="28"/>
  <c r="U11" i="28" l="1"/>
  <c r="Q16" i="28"/>
</calcChain>
</file>

<file path=xl/sharedStrings.xml><?xml version="1.0" encoding="utf-8"?>
<sst xmlns="http://schemas.openxmlformats.org/spreadsheetml/2006/main" count="2544" uniqueCount="679">
  <si>
    <t>Hide</t>
  </si>
  <si>
    <t>Tables and Fields</t>
  </si>
  <si>
    <t>Filters</t>
  </si>
  <si>
    <t>27 Item</t>
  </si>
  <si>
    <t>Links:</t>
  </si>
  <si>
    <t>Headers:</t>
  </si>
  <si>
    <t>Fields:</t>
  </si>
  <si>
    <t>No.</t>
  </si>
  <si>
    <t>1 No.</t>
  </si>
  <si>
    <t>Description</t>
  </si>
  <si>
    <t>3 Description</t>
  </si>
  <si>
    <t>Gen. Prod. Posting Group</t>
  </si>
  <si>
    <t>91 Gen. Prod. Posting Group</t>
  </si>
  <si>
    <t>Item Category Code</t>
  </si>
  <si>
    <t>5702 Item Category Code</t>
  </si>
  <si>
    <t>Item Category - Description</t>
  </si>
  <si>
    <t>C100002</t>
  </si>
  <si>
    <t>C100003</t>
  </si>
  <si>
    <t>C100004</t>
  </si>
  <si>
    <t>C100005</t>
  </si>
  <si>
    <t>C100006</t>
  </si>
  <si>
    <t>C100007</t>
  </si>
  <si>
    <t>C100008</t>
  </si>
  <si>
    <t>C100009</t>
  </si>
  <si>
    <t>C100010</t>
  </si>
  <si>
    <t>C100011</t>
  </si>
  <si>
    <t>C100014</t>
  </si>
  <si>
    <t>C100017</t>
  </si>
  <si>
    <t>C100018</t>
  </si>
  <si>
    <t>C100019</t>
  </si>
  <si>
    <t>C100020</t>
  </si>
  <si>
    <t>C100021</t>
  </si>
  <si>
    <t>C100022</t>
  </si>
  <si>
    <t>C100023</t>
  </si>
  <si>
    <t>C100024</t>
  </si>
  <si>
    <t>C100025</t>
  </si>
  <si>
    <t>C100026</t>
  </si>
  <si>
    <t>C100027</t>
  </si>
  <si>
    <t>C100028</t>
  </si>
  <si>
    <t>C100029</t>
  </si>
  <si>
    <t>C100030</t>
  </si>
  <si>
    <t>C100031</t>
  </si>
  <si>
    <t>C100032</t>
  </si>
  <si>
    <t>C100033</t>
  </si>
  <si>
    <t>C100034</t>
  </si>
  <si>
    <t>C100035</t>
  </si>
  <si>
    <t>C100036</t>
  </si>
  <si>
    <t>C100037</t>
  </si>
  <si>
    <t>C100038</t>
  </si>
  <si>
    <t>C100039</t>
  </si>
  <si>
    <t>C100040</t>
  </si>
  <si>
    <t>C100041</t>
  </si>
  <si>
    <t>C100042</t>
  </si>
  <si>
    <t>C100043</t>
  </si>
  <si>
    <t>C100044</t>
  </si>
  <si>
    <t>C100045</t>
  </si>
  <si>
    <t>C100046</t>
  </si>
  <si>
    <t>C100047</t>
  </si>
  <si>
    <t>C100048</t>
  </si>
  <si>
    <t>C100049</t>
  </si>
  <si>
    <t>C100051</t>
  </si>
  <si>
    <t>C100052</t>
  </si>
  <si>
    <t>C100053</t>
  </si>
  <si>
    <t>C100054</t>
  </si>
  <si>
    <t>C100055</t>
  </si>
  <si>
    <t>C100056</t>
  </si>
  <si>
    <t>C100061</t>
  </si>
  <si>
    <t>C100062</t>
  </si>
  <si>
    <t>C100063</t>
  </si>
  <si>
    <t>C100066</t>
  </si>
  <si>
    <t>C100067</t>
  </si>
  <si>
    <t>E100001</t>
  </si>
  <si>
    <t>E100002</t>
  </si>
  <si>
    <t>E100003</t>
  </si>
  <si>
    <t>E100004</t>
  </si>
  <si>
    <t>E100005</t>
  </si>
  <si>
    <t>E100006</t>
  </si>
  <si>
    <t>E100007</t>
  </si>
  <si>
    <t>E100008</t>
  </si>
  <si>
    <t>E100009</t>
  </si>
  <si>
    <t>E100010</t>
  </si>
  <si>
    <t>E100011</t>
  </si>
  <si>
    <t>E100012</t>
  </si>
  <si>
    <t>E100013</t>
  </si>
  <si>
    <t>E100014</t>
  </si>
  <si>
    <t>E100015</t>
  </si>
  <si>
    <t>E100016</t>
  </si>
  <si>
    <t>E100017</t>
  </si>
  <si>
    <t>E100018</t>
  </si>
  <si>
    <t>E100019</t>
  </si>
  <si>
    <t>E100020</t>
  </si>
  <si>
    <t>E100021</t>
  </si>
  <si>
    <t>E100022</t>
  </si>
  <si>
    <t>E100023</t>
  </si>
  <si>
    <t>E100024</t>
  </si>
  <si>
    <t>E100025</t>
  </si>
  <si>
    <t>E100026</t>
  </si>
  <si>
    <t>E100027</t>
  </si>
  <si>
    <t>E100028</t>
  </si>
  <si>
    <t>E100029</t>
  </si>
  <si>
    <t>E100030</t>
  </si>
  <si>
    <t>E100031</t>
  </si>
  <si>
    <t>E100032</t>
  </si>
  <si>
    <t>E100033</t>
  </si>
  <si>
    <t>E100034</t>
  </si>
  <si>
    <t>E100035</t>
  </si>
  <si>
    <t>E100038</t>
  </si>
  <si>
    <t>E100039</t>
  </si>
  <si>
    <t>E100040</t>
  </si>
  <si>
    <t>E100041</t>
  </si>
  <si>
    <t>E100042</t>
  </si>
  <si>
    <t>E100043</t>
  </si>
  <si>
    <t>E100044</t>
  </si>
  <si>
    <t>E100045</t>
  </si>
  <si>
    <t>E100046</t>
  </si>
  <si>
    <t>E100047</t>
  </si>
  <si>
    <t>S100001</t>
  </si>
  <si>
    <t>S100002</t>
  </si>
  <si>
    <t>S100003</t>
  </si>
  <si>
    <t>S100004</t>
  </si>
  <si>
    <t>S100005</t>
  </si>
  <si>
    <t>S100006</t>
  </si>
  <si>
    <t>S100007</t>
  </si>
  <si>
    <t>S100008</t>
  </si>
  <si>
    <t>S100009</t>
  </si>
  <si>
    <t>S100010</t>
  </si>
  <si>
    <t>S100011</t>
  </si>
  <si>
    <t>S100012</t>
  </si>
  <si>
    <t>S100013</t>
  </si>
  <si>
    <t>S100014</t>
  </si>
  <si>
    <t>S100015</t>
  </si>
  <si>
    <t>S100016</t>
  </si>
  <si>
    <t>S100017</t>
  </si>
  <si>
    <t>S100018</t>
  </si>
  <si>
    <t>S100019</t>
  </si>
  <si>
    <t>S100020</t>
  </si>
  <si>
    <t>S100021</t>
  </si>
  <si>
    <t>S100023</t>
  </si>
  <si>
    <t>S100024</t>
  </si>
  <si>
    <t>S100025</t>
  </si>
  <si>
    <t>S100026</t>
  </si>
  <si>
    <t>Grand Total</t>
  </si>
  <si>
    <t>Sales (LCY)</t>
  </si>
  <si>
    <t>78 Sales (LCY)</t>
  </si>
  <si>
    <t>Date Filter</t>
  </si>
  <si>
    <t>83 COGS (LCY)</t>
  </si>
  <si>
    <t>COGS (LCY)</t>
  </si>
  <si>
    <t>Items</t>
  </si>
  <si>
    <t xml:space="preserve"> Sales (LCY)</t>
  </si>
  <si>
    <t>Accum%</t>
  </si>
  <si>
    <t>Sales Rank</t>
  </si>
  <si>
    <t>Sales Accum</t>
  </si>
  <si>
    <t xml:space="preserve"> Sales Margin%</t>
  </si>
  <si>
    <t>Option</t>
  </si>
  <si>
    <t>Title+Fit</t>
  </si>
  <si>
    <t>Value</t>
  </si>
  <si>
    <t>&lt;&gt;0</t>
  </si>
  <si>
    <t>Item Number</t>
  </si>
  <si>
    <t>Item Period Sales Rank</t>
  </si>
  <si>
    <t>Top 10</t>
  </si>
  <si>
    <t>Top 50</t>
  </si>
  <si>
    <t>total</t>
  </si>
  <si>
    <t xml:space="preserve"> COGS (LCY)</t>
  </si>
  <si>
    <t>sales</t>
  </si>
  <si>
    <t>cogs</t>
  </si>
  <si>
    <t>margin</t>
  </si>
  <si>
    <t>Top 25</t>
  </si>
  <si>
    <t>Top 80</t>
  </si>
  <si>
    <t># Items</t>
  </si>
  <si>
    <t>Pct Items</t>
  </si>
  <si>
    <t>top 10%</t>
  </si>
  <si>
    <t>top 25%</t>
  </si>
  <si>
    <t>top 50%</t>
  </si>
  <si>
    <t>top 80%</t>
  </si>
  <si>
    <t>bottom</t>
  </si>
  <si>
    <t>#items</t>
  </si>
  <si>
    <t>bottom 20%</t>
  </si>
  <si>
    <t>Sales$</t>
  </si>
  <si>
    <t>Margin%</t>
  </si>
  <si>
    <t>=NL("Link","5722 Item Category",,"1 Code","=5702 Item Category Code")</t>
  </si>
  <si>
    <t>=NL("LinkField","5722 Item Category","3 Description")</t>
  </si>
  <si>
    <t>AutoTable</t>
  </si>
  <si>
    <t>Value+Fit</t>
  </si>
  <si>
    <t>AutoTable+Fit</t>
  </si>
  <si>
    <t>Border Style</t>
  </si>
  <si>
    <t>RETAIL</t>
  </si>
  <si>
    <t>AWARDS</t>
  </si>
  <si>
    <t>Awards &amp; Recognition</t>
  </si>
  <si>
    <t>Cherry Finish Frame</t>
  </si>
  <si>
    <t>Walnut Medallian Plate</t>
  </si>
  <si>
    <t>Cherry Finished Crystal Award</t>
  </si>
  <si>
    <t>Cherry Finished Crystal Award- Large</t>
  </si>
  <si>
    <t>7.5'' Bud Vase</t>
  </si>
  <si>
    <t>Glacier Vase</t>
  </si>
  <si>
    <t>Normandy Vase</t>
  </si>
  <si>
    <t>Wisper-Cut Vase</t>
  </si>
  <si>
    <t>Winter Frost Vase</t>
  </si>
  <si>
    <t>Canvas Field Bag</t>
  </si>
  <si>
    <t>BAGS</t>
  </si>
  <si>
    <t>Bags &amp; Totes</t>
  </si>
  <si>
    <t>Wheeled Duffel</t>
  </si>
  <si>
    <t>Action Sport Duffel</t>
  </si>
  <si>
    <t>Black Duffel Bag</t>
  </si>
  <si>
    <t>Gym Locker Bag</t>
  </si>
  <si>
    <t>Canvas Boat Bag</t>
  </si>
  <si>
    <t>Two-Toned Cap</t>
  </si>
  <si>
    <t>CAPS</t>
  </si>
  <si>
    <t>Caps &amp; Hats</t>
  </si>
  <si>
    <t>Two-Toned Knit Hat</t>
  </si>
  <si>
    <t>Knit Hat with Bill</t>
  </si>
  <si>
    <t>Striped Knit Hat</t>
  </si>
  <si>
    <t>Fleece Beanie</t>
  </si>
  <si>
    <t>Pique Visor</t>
  </si>
  <si>
    <t>Twill Visor</t>
  </si>
  <si>
    <t>Distressed Twill Visor</t>
  </si>
  <si>
    <t>Fashion Visor</t>
  </si>
  <si>
    <t>Carabiner Watch</t>
  </si>
  <si>
    <t>CLOCKS</t>
  </si>
  <si>
    <t>Clocks &amp; Watches</t>
  </si>
  <si>
    <t>Clip-on Clock</t>
  </si>
  <si>
    <t>Frames &amp; Clock</t>
  </si>
  <si>
    <t>Clock &amp; Pen Holder</t>
  </si>
  <si>
    <t>Calculator &amp; World Time Clock</t>
  </si>
  <si>
    <t>Clock &amp; Business Card Holder</t>
  </si>
  <si>
    <t>World Time Travel Alarm</t>
  </si>
  <si>
    <t>Foldable Travel Speakers</t>
  </si>
  <si>
    <t>CORP GIFTS</t>
  </si>
  <si>
    <t>Corporate Gifts</t>
  </si>
  <si>
    <t>Portable Speaker &amp; MP3 Dock</t>
  </si>
  <si>
    <t>Channel Speaker System</t>
  </si>
  <si>
    <t>Folding Stereo Speakers</t>
  </si>
  <si>
    <t>Retractable Earbuds</t>
  </si>
  <si>
    <t>Pro-Travel Technology Set</t>
  </si>
  <si>
    <t>VOIP Headset with Mic</t>
  </si>
  <si>
    <t>Wireless Headphones</t>
  </si>
  <si>
    <t>1GB MP3 Player</t>
  </si>
  <si>
    <t>2GB MP3 Player</t>
  </si>
  <si>
    <t>USB MP3 Player</t>
  </si>
  <si>
    <t>4GB MP3 Player</t>
  </si>
  <si>
    <t>Bamboo Digital Picutre Frame</t>
  </si>
  <si>
    <t>Black Digital Picture Frame</t>
  </si>
  <si>
    <t>Book Style Photo Frame &amp; Clock</t>
  </si>
  <si>
    <t>Cherry Finish Photo Frame &amp; Clock</t>
  </si>
  <si>
    <t>Silver Plated Photo Frame</t>
  </si>
  <si>
    <t>Contemporary Desk Calculator</t>
  </si>
  <si>
    <t>ELECTRONIC</t>
  </si>
  <si>
    <t>Electronics</t>
  </si>
  <si>
    <t>Bistro Mug</t>
  </si>
  <si>
    <t>MUGS</t>
  </si>
  <si>
    <t>Mugs &amp; Drinkware</t>
  </si>
  <si>
    <t>Tall Matte Finish Mug</t>
  </si>
  <si>
    <t>Soup Mug</t>
  </si>
  <si>
    <t>Fashion Travel Mug</t>
  </si>
  <si>
    <t>Stainless Thermos</t>
  </si>
  <si>
    <t>Sport Bag</t>
  </si>
  <si>
    <t>Cotton Classic Tote</t>
  </si>
  <si>
    <t>Recycled Tote</t>
  </si>
  <si>
    <t>Laminated Tote</t>
  </si>
  <si>
    <t>All Purpose Tote</t>
  </si>
  <si>
    <t>Budget Tote Bag</t>
  </si>
  <si>
    <t>Plastic Handle Bag</t>
  </si>
  <si>
    <t>Super Shopper</t>
  </si>
  <si>
    <t>Die-Cut Tote</t>
  </si>
  <si>
    <t>Vinyl Tote</t>
  </si>
  <si>
    <t>Plastic Sun Visor</t>
  </si>
  <si>
    <t>Canvas Stopwatch</t>
  </si>
  <si>
    <t>Clip-on Stopwatch</t>
  </si>
  <si>
    <t>Stopwatch with Neck Rope</t>
  </si>
  <si>
    <t>360 Clip Watch</t>
  </si>
  <si>
    <t>4 Function Rotating Carabiner Watch</t>
  </si>
  <si>
    <t>Clip-on Clock with Compass</t>
  </si>
  <si>
    <t>Flexi-Clock &amp; Clip</t>
  </si>
  <si>
    <t>Mini Travel Alarm</t>
  </si>
  <si>
    <t>Flip-up Travel Alarm</t>
  </si>
  <si>
    <t>Slim Travel Alarm</t>
  </si>
  <si>
    <t>Wide Screen Alarm Clock</t>
  </si>
  <si>
    <t>Sport Earbuds</t>
  </si>
  <si>
    <t>Arch Calculator</t>
  </si>
  <si>
    <t>Calc-U-Note</t>
  </si>
  <si>
    <t>Desk Calculator</t>
  </si>
  <si>
    <t>Ergo-Calculator</t>
  </si>
  <si>
    <t>USB 4-Port Hub</t>
  </si>
  <si>
    <t>LED Flex Light</t>
  </si>
  <si>
    <t>LED Keychain</t>
  </si>
  <si>
    <t>Ad Torch</t>
  </si>
  <si>
    <t>Button Key-Light</t>
  </si>
  <si>
    <t>Dual Source Flashlight</t>
  </si>
  <si>
    <t>Bamboo 1GB USB Flash Drive</t>
  </si>
  <si>
    <t>2GB Foldout USB Flash Drive</t>
  </si>
  <si>
    <t>1GB USB Flash Drive Pen</t>
  </si>
  <si>
    <t>Campfire Mug</t>
  </si>
  <si>
    <t>Wave Mug</t>
  </si>
  <si>
    <t>Biodegradable Colored SPORT BOT</t>
  </si>
  <si>
    <t>Soft Touch Travel Mug</t>
  </si>
  <si>
    <t>Pub Glass</t>
  </si>
  <si>
    <t>Juice Glass</t>
  </si>
  <si>
    <t>Flute</t>
  </si>
  <si>
    <t>Milk Bottle</t>
  </si>
  <si>
    <t>Chardonnay Glass</t>
  </si>
  <si>
    <t>Basketball Graphic Plaque</t>
  </si>
  <si>
    <t>Football Graphic Plaque</t>
  </si>
  <si>
    <t>Soccer #1 Pin</t>
  </si>
  <si>
    <t>Award Medallian - 2''</t>
  </si>
  <si>
    <t>Award Medallian - 2.5''</t>
  </si>
  <si>
    <t>Award Medallian - 3''</t>
  </si>
  <si>
    <t>Baseball Figure Trophy</t>
  </si>
  <si>
    <t>Soccer Figure Trophy</t>
  </si>
  <si>
    <t>Engraved Basketball Award</t>
  </si>
  <si>
    <t>Golf Relaxed Cap</t>
  </si>
  <si>
    <t>All Star Cap</t>
  </si>
  <si>
    <t>Raw-Edge Patch BALL CAP</t>
  </si>
  <si>
    <t>Mesh BALL CAP</t>
  </si>
  <si>
    <t>Chunky Knit Hat</t>
  </si>
  <si>
    <t>Raw-Edge Bucket Hat</t>
  </si>
  <si>
    <t>Mesh Bucket Hat</t>
  </si>
  <si>
    <t>Microfiber Bucket Hat</t>
  </si>
  <si>
    <t>Crusher Bucket Hat</t>
  </si>
  <si>
    <t>Sportsman Bucket Hat</t>
  </si>
  <si>
    <t>Super Sport Stopwatch</t>
  </si>
  <si>
    <t>Translucent Stopwatch</t>
  </si>
  <si>
    <t>Gripper SPORT BOT</t>
  </si>
  <si>
    <t>Aluminum SPORT BOT</t>
  </si>
  <si>
    <t>SPORT BOT with Pop Lid</t>
  </si>
  <si>
    <t>Wide SPORT BOT</t>
  </si>
  <si>
    <t>hide</t>
  </si>
  <si>
    <t>11-25%</t>
  </si>
  <si>
    <t>26-50%</t>
  </si>
  <si>
    <t>51-80%</t>
  </si>
  <si>
    <t>data labels</t>
  </si>
  <si>
    <t>COGS$</t>
  </si>
  <si>
    <t>Auto+Hide+Values</t>
  </si>
  <si>
    <t>=NL("Table","27 Item",$E$10:$K$10,"Headers=",$E$9:$K$9,"TableName=","ItemInfo","Filters=",$C$5:$D$6,"InclusiveLink=27 Item",$E$8,"IncludeDuplicates=","True","HideTotals=","True")</t>
  </si>
  <si>
    <t>Auto+Hide+Hidesheet+Values</t>
  </si>
  <si>
    <t>Tooltip</t>
  </si>
  <si>
    <t>Enter a date range using the date format used in your NAV instance</t>
  </si>
  <si>
    <t>Auto+Hide+Values+Formulas=Sheet2,Sheet3+FormulasOnly</t>
  </si>
  <si>
    <t>S200001</t>
  </si>
  <si>
    <t>3.25" Lamp of Knowledge Trophy</t>
  </si>
  <si>
    <t>ASSEM</t>
  </si>
  <si>
    <t>S200004</t>
  </si>
  <si>
    <t>5" Female Graduate Trophy</t>
  </si>
  <si>
    <t>S200005</t>
  </si>
  <si>
    <t>4.75" Spelling B Trophy</t>
  </si>
  <si>
    <t>S200006</t>
  </si>
  <si>
    <t>3.75" Soccer Trophy</t>
  </si>
  <si>
    <t>S200007</t>
  </si>
  <si>
    <t>3.75" Football Trophy</t>
  </si>
  <si>
    <t>S200008</t>
  </si>
  <si>
    <t>3.75" Basketball Trophy</t>
  </si>
  <si>
    <t>S200010</t>
  </si>
  <si>
    <t>3.75" Wrestling Trophy</t>
  </si>
  <si>
    <t>S200012</t>
  </si>
  <si>
    <t>10.75" Star Riser Apple Trophy</t>
  </si>
  <si>
    <t>S200013</t>
  </si>
  <si>
    <t>10.75" Star Riser Soccer Trophy</t>
  </si>
  <si>
    <t>S200014</t>
  </si>
  <si>
    <t>10.75" Star Riser FootballTrophy</t>
  </si>
  <si>
    <t>S200015</t>
  </si>
  <si>
    <t>10.75" Star Riser Basketball Trophy</t>
  </si>
  <si>
    <t>S200016</t>
  </si>
  <si>
    <t>10.75" Star Riser Volleyball Trophy</t>
  </si>
  <si>
    <t>S200017</t>
  </si>
  <si>
    <t>10.75" Tourch Riser WrestlingTrophy</t>
  </si>
  <si>
    <t>S200018</t>
  </si>
  <si>
    <t>10.75" Tourch Riser Lamp of Knowledge Trophy</t>
  </si>
  <si>
    <t>S200019</t>
  </si>
  <si>
    <t>10.75" Tourch Riser Apple Trophy</t>
  </si>
  <si>
    <t>S200020</t>
  </si>
  <si>
    <t>10.75" Tourch Riser Soccer Trophy</t>
  </si>
  <si>
    <t>S200021</t>
  </si>
  <si>
    <t>10.75" Tourch Riser FootballTrophy</t>
  </si>
  <si>
    <t>S200022</t>
  </si>
  <si>
    <t>10.75" Tourch Riser Basketball Trophy</t>
  </si>
  <si>
    <t>S200024</t>
  </si>
  <si>
    <t>10.75" Tourch Riser Wrestling Trophy</t>
  </si>
  <si>
    <t>S200026</t>
  </si>
  <si>
    <t>10.75" Column Apple Trophy</t>
  </si>
  <si>
    <t>S200028</t>
  </si>
  <si>
    <t>10.75" Column Football Trophy</t>
  </si>
  <si>
    <t>S200029</t>
  </si>
  <si>
    <t>10.75" Column Basketball Trophy</t>
  </si>
  <si>
    <t>S200030</t>
  </si>
  <si>
    <t>10.75" Column Volleyball Trophy</t>
  </si>
  <si>
    <t>S200031</t>
  </si>
  <si>
    <t>10.75" Column Wrestling Trophy</t>
  </si>
  <si>
    <t>="1/1/2019..10/1/2019"</t>
  </si>
  <si>
    <t>Auto+Hide+Values+Formulas=Sheet1,Sheet2,Sheet3</t>
  </si>
  <si>
    <t>7375.23</t>
  </si>
  <si>
    <t>4632.75</t>
  </si>
  <si>
    <t>18607.28</t>
  </si>
  <si>
    <t>9400.31</t>
  </si>
  <si>
    <t>49722.17</t>
  </si>
  <si>
    <t>26499.55</t>
  </si>
  <si>
    <t>47165.33</t>
  </si>
  <si>
    <t>25818.52</t>
  </si>
  <si>
    <t>71860.07</t>
  </si>
  <si>
    <t>34214.41</t>
  </si>
  <si>
    <t>748.39</t>
  </si>
  <si>
    <t>469.23</t>
  </si>
  <si>
    <t>2677.7</t>
  </si>
  <si>
    <t>1283.48</t>
  </si>
  <si>
    <t>2414.47</t>
  </si>
  <si>
    <t>1582.23</t>
  </si>
  <si>
    <t>7671.73</t>
  </si>
  <si>
    <t>3863.98</t>
  </si>
  <si>
    <t>8314.14</t>
  </si>
  <si>
    <t>5650.23</t>
  </si>
  <si>
    <t>4308.54</t>
  </si>
  <si>
    <t>2203.2</t>
  </si>
  <si>
    <t>31039.12</t>
  </si>
  <si>
    <t>17106.18</t>
  </si>
  <si>
    <t>10432.85</t>
  </si>
  <si>
    <t>5181.34</t>
  </si>
  <si>
    <t>52766.02</t>
  </si>
  <si>
    <t>32809.06</t>
  </si>
  <si>
    <t>9116.12</t>
  </si>
  <si>
    <t>5247.71</t>
  </si>
  <si>
    <t>9449.09</t>
  </si>
  <si>
    <t>6439.63</t>
  </si>
  <si>
    <t>2922.32</t>
  </si>
  <si>
    <t>1568.08</t>
  </si>
  <si>
    <t>2390.87</t>
  </si>
  <si>
    <t>1181.83</t>
  </si>
  <si>
    <t>3698.16</t>
  </si>
  <si>
    <t>2169</t>
  </si>
  <si>
    <t>4341.81</t>
  </si>
  <si>
    <t>2076.91</t>
  </si>
  <si>
    <t>7669.82</t>
  </si>
  <si>
    <t>5103.8</t>
  </si>
  <si>
    <t>8930.05</t>
  </si>
  <si>
    <t>4648.9</t>
  </si>
  <si>
    <t>7306.55</t>
  </si>
  <si>
    <t>3604.9</t>
  </si>
  <si>
    <t>6472.08</t>
  </si>
  <si>
    <t>4028.35</t>
  </si>
  <si>
    <t>5316.75</t>
  </si>
  <si>
    <t>3022.64</t>
  </si>
  <si>
    <t>21147.23</t>
  </si>
  <si>
    <t>9995.71</t>
  </si>
  <si>
    <t>9804.27</t>
  </si>
  <si>
    <t>5154.33</t>
  </si>
  <si>
    <t>3247.3</t>
  </si>
  <si>
    <t>2004.39</t>
  </si>
  <si>
    <t>203.96</t>
  </si>
  <si>
    <t>128.44</t>
  </si>
  <si>
    <t>2571.33</t>
  </si>
  <si>
    <t>1763.99</t>
  </si>
  <si>
    <t>65.08</t>
  </si>
  <si>
    <t>37.44</t>
  </si>
  <si>
    <t>3749.63</t>
  </si>
  <si>
    <t>2338.23</t>
  </si>
  <si>
    <t>2165.46</t>
  </si>
  <si>
    <t>1499.27</t>
  </si>
  <si>
    <t>807.15</t>
  </si>
  <si>
    <t>470.4</t>
  </si>
  <si>
    <t>24511.34</t>
  </si>
  <si>
    <t>12461.88</t>
  </si>
  <si>
    <t>3289.03</t>
  </si>
  <si>
    <t>1866.37</t>
  </si>
  <si>
    <t>847.97</t>
  </si>
  <si>
    <t>467.91</t>
  </si>
  <si>
    <t>9837.13</t>
  </si>
  <si>
    <t>4695.16</t>
  </si>
  <si>
    <t>1716.55</t>
  </si>
  <si>
    <t>980.68</t>
  </si>
  <si>
    <t>12240.82</t>
  </si>
  <si>
    <t>6306.79</t>
  </si>
  <si>
    <t>6036.83</t>
  </si>
  <si>
    <t>3628.6</t>
  </si>
  <si>
    <t>1468.91</t>
  </si>
  <si>
    <t>899.08</t>
  </si>
  <si>
    <t>2327.79</t>
  </si>
  <si>
    <t>1493.81</t>
  </si>
  <si>
    <t>6568.92</t>
  </si>
  <si>
    <t>4116.93</t>
  </si>
  <si>
    <t>14135.47</t>
  </si>
  <si>
    <t>7004.26</t>
  </si>
  <si>
    <t>2278.15</t>
  </si>
  <si>
    <t>1071.37</t>
  </si>
  <si>
    <t>2310.87</t>
  </si>
  <si>
    <t>1372.53</t>
  </si>
  <si>
    <t>12713.59</t>
  </si>
  <si>
    <t>8480.47</t>
  </si>
  <si>
    <t>18719.57</t>
  </si>
  <si>
    <t>10205.41</t>
  </si>
  <si>
    <t>3289.23</t>
  </si>
  <si>
    <t>1660</t>
  </si>
  <si>
    <t>682.49</t>
  </si>
  <si>
    <t>366.06</t>
  </si>
  <si>
    <t>343.59</t>
  </si>
  <si>
    <t>195.86</t>
  </si>
  <si>
    <t>197.6</t>
  </si>
  <si>
    <t>111.62</t>
  </si>
  <si>
    <t>2184.17</t>
  </si>
  <si>
    <t>1031.38</t>
  </si>
  <si>
    <t>249.23</t>
  </si>
  <si>
    <t>138.26</t>
  </si>
  <si>
    <t>2624.31</t>
  </si>
  <si>
    <t>1307.61</t>
  </si>
  <si>
    <t>1430.89</t>
  </si>
  <si>
    <t>752.75</t>
  </si>
  <si>
    <t>1868.91</t>
  </si>
  <si>
    <t>1062.54</t>
  </si>
  <si>
    <t>2387.84</t>
  </si>
  <si>
    <t>1585.23</t>
  </si>
  <si>
    <t>1671.9</t>
  </si>
  <si>
    <t>834.52</t>
  </si>
  <si>
    <t>94.85</t>
  </si>
  <si>
    <t>43.29</t>
  </si>
  <si>
    <t>434.58</t>
  </si>
  <si>
    <t>244.8</t>
  </si>
  <si>
    <t>108.59</t>
  </si>
  <si>
    <t>58.59</t>
  </si>
  <si>
    <t>205.98</t>
  </si>
  <si>
    <t>101.38</t>
  </si>
  <si>
    <t>349.04</t>
  </si>
  <si>
    <t>210.78</t>
  </si>
  <si>
    <t>2170.22</t>
  </si>
  <si>
    <t>1171.13</t>
  </si>
  <si>
    <t>6070.9</t>
  </si>
  <si>
    <t>3402.44</t>
  </si>
  <si>
    <t>2650.94</t>
  </si>
  <si>
    <t>1451.45</t>
  </si>
  <si>
    <t>3760.38</t>
  </si>
  <si>
    <t>1844.59</t>
  </si>
  <si>
    <t>2157.15</t>
  </si>
  <si>
    <t>1086.32</t>
  </si>
  <si>
    <t>5617.73</t>
  </si>
  <si>
    <t>2671.81</t>
  </si>
  <si>
    <t>2087.66</t>
  </si>
  <si>
    <t>1232</t>
  </si>
  <si>
    <t>2606.66</t>
  </si>
  <si>
    <t>1450.01</t>
  </si>
  <si>
    <t>2602.81</t>
  </si>
  <si>
    <t>1292.71</t>
  </si>
  <si>
    <t>5040.39</t>
  </si>
  <si>
    <t>2700.4</t>
  </si>
  <si>
    <t>2832.15</t>
  </si>
  <si>
    <t>1467.3</t>
  </si>
  <si>
    <t>2510.13</t>
  </si>
  <si>
    <t>1712.52</t>
  </si>
  <si>
    <t>1911.32</t>
  </si>
  <si>
    <t>909.3</t>
  </si>
  <si>
    <t>1855.96</t>
  </si>
  <si>
    <t>1062.58</t>
  </si>
  <si>
    <t>311.79</t>
  </si>
  <si>
    <t>197.77</t>
  </si>
  <si>
    <t>507.33</t>
  </si>
  <si>
    <t>300.26</t>
  </si>
  <si>
    <t>1423.33</t>
  </si>
  <si>
    <t>769.41</t>
  </si>
  <si>
    <t>1202.69</t>
  </si>
  <si>
    <t>803.73</t>
  </si>
  <si>
    <t>943.43</t>
  </si>
  <si>
    <t>564.29</t>
  </si>
  <si>
    <t>139.73</t>
  </si>
  <si>
    <t>73.55</t>
  </si>
  <si>
    <t>519.61</t>
  </si>
  <si>
    <t>264.97</t>
  </si>
  <si>
    <t>381.67</t>
  </si>
  <si>
    <t>255.47</t>
  </si>
  <si>
    <t>3847.27</t>
  </si>
  <si>
    <t>1891.93</t>
  </si>
  <si>
    <t>2463.82</t>
  </si>
  <si>
    <t>1196.19</t>
  </si>
  <si>
    <t>1253.91</t>
  </si>
  <si>
    <t>758.37</t>
  </si>
  <si>
    <t>2352.98</t>
  </si>
  <si>
    <t>1286.16</t>
  </si>
  <si>
    <t>967.58</t>
  </si>
  <si>
    <t>646.56</t>
  </si>
  <si>
    <t>1423.67</t>
  </si>
  <si>
    <t>968.16</t>
  </si>
  <si>
    <t>677.92</t>
  </si>
  <si>
    <t>434.16</t>
  </si>
  <si>
    <t>1809.27</t>
  </si>
  <si>
    <t>1032.27</t>
  </si>
  <si>
    <t>970.61</t>
  </si>
  <si>
    <t>670.69</t>
  </si>
  <si>
    <t>483.43</t>
  </si>
  <si>
    <t>329.24</t>
  </si>
  <si>
    <t>272.29</t>
  </si>
  <si>
    <t>178.6</t>
  </si>
  <si>
    <t>858.2</t>
  </si>
  <si>
    <t>493.69</t>
  </si>
  <si>
    <t>2053.01</t>
  </si>
  <si>
    <t>1235.85</t>
  </si>
  <si>
    <t>9216.78</t>
  </si>
  <si>
    <t>5259.8</t>
  </si>
  <si>
    <t>4641.31</t>
  </si>
  <si>
    <t>2282.89</t>
  </si>
  <si>
    <t>2334.14</t>
  </si>
  <si>
    <t>1457.1</t>
  </si>
  <si>
    <t>13792.2</t>
  </si>
  <si>
    <t>6736.7</t>
  </si>
  <si>
    <t>9846.3</t>
  </si>
  <si>
    <t>6264.08</t>
  </si>
  <si>
    <t>6719.84</t>
  </si>
  <si>
    <t>4624.96</t>
  </si>
  <si>
    <t>6546.11</t>
  </si>
  <si>
    <t>3404</t>
  </si>
  <si>
    <t>6626.8</t>
  </si>
  <si>
    <t>4268.8</t>
  </si>
  <si>
    <t>20671.21</t>
  </si>
  <si>
    <t>10160.56</t>
  </si>
  <si>
    <t>13909.05</t>
  </si>
  <si>
    <t>8629.64</t>
  </si>
  <si>
    <t>1565.45</t>
  </si>
  <si>
    <t>951.22</t>
  </si>
  <si>
    <t>5716.67</t>
  </si>
  <si>
    <t>3236.97</t>
  </si>
  <si>
    <t>2994.02</t>
  </si>
  <si>
    <t>1678.76</t>
  </si>
  <si>
    <t>7282.67</t>
  </si>
  <si>
    <t>3942.19</t>
  </si>
  <si>
    <t>4132.22</t>
  </si>
  <si>
    <t>2103.96</t>
  </si>
  <si>
    <t>8557.62</t>
  </si>
  <si>
    <t>4955.63</t>
  </si>
  <si>
    <t>7130.3</t>
  </si>
  <si>
    <t>4840.91</t>
  </si>
  <si>
    <t>10321.52</t>
  </si>
  <si>
    <t>5040</t>
  </si>
  <si>
    <t>7213.09</t>
  </si>
  <si>
    <t>3982.86</t>
  </si>
  <si>
    <t>5521.32</t>
  </si>
  <si>
    <t>2751</t>
  </si>
  <si>
    <t>11127.69</t>
  </si>
  <si>
    <t>6009.06</t>
  </si>
  <si>
    <t>815.72</t>
  </si>
  <si>
    <t>428.73</t>
  </si>
  <si>
    <t>1223.4</t>
  </si>
  <si>
    <t>760.2</t>
  </si>
  <si>
    <t>769.68</t>
  </si>
  <si>
    <t>443.3</t>
  </si>
  <si>
    <t>6422.74</t>
  </si>
  <si>
    <t>3101.4</t>
  </si>
  <si>
    <t>235.2</t>
  </si>
  <si>
    <t>168.24</t>
  </si>
  <si>
    <t>2476.95</t>
  </si>
  <si>
    <t>2210.72</t>
  </si>
  <si>
    <t>58.8</t>
  </si>
  <si>
    <t>42.18</t>
  </si>
  <si>
    <t>1876.8</t>
  </si>
  <si>
    <t>1441.92</t>
  </si>
  <si>
    <t>5630.4</t>
  </si>
  <si>
    <t>4325.76</t>
  </si>
  <si>
    <t>360.48</t>
  </si>
  <si>
    <t>1411.2</t>
  </si>
  <si>
    <t>1081.44</t>
  </si>
  <si>
    <t>5826</t>
  </si>
  <si>
    <t>5030.4</t>
  </si>
  <si>
    <t>600.25</t>
  </si>
  <si>
    <t>486.57</t>
  </si>
  <si>
    <t>147</t>
  </si>
  <si>
    <t>119.16</t>
  </si>
  <si>
    <t>2334</t>
  </si>
  <si>
    <t>1906.56</t>
  </si>
  <si>
    <t>1740.25</t>
  </si>
  <si>
    <t>1439.85</t>
  </si>
  <si>
    <t>3510</t>
  </si>
  <si>
    <t>2859.84</t>
  </si>
  <si>
    <t>2058</t>
  </si>
  <si>
    <t>1643.04</t>
  </si>
  <si>
    <t>4874.4</t>
  </si>
  <si>
    <t>3638.88</t>
  </si>
  <si>
    <t>2425.75</t>
  </si>
  <si>
    <t>2035.44</t>
  </si>
  <si>
    <t>1764</t>
  </si>
  <si>
    <t>1480.32</t>
  </si>
  <si>
    <t>352.8</t>
  </si>
  <si>
    <t>271.2</t>
  </si>
  <si>
    <t>14.7</t>
  </si>
  <si>
    <t>10.75</t>
  </si>
  <si>
    <t>-86.4</t>
  </si>
  <si>
    <t>-64.5</t>
  </si>
  <si>
    <t>2073.6</t>
  </si>
  <si>
    <t>1548</t>
  </si>
  <si>
    <t>Auto+Hide+Values+Formulas=Sheet1,Sheet2,Sheet3+FormulasOnly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</si>
</sst>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</borders>
  <cellStyleXfs count="4">
    <xf numFmtId="0" fontId="0" fillId="0" borderId="0"/>
    <xf numFmtId="0" fontId="9" fillId="0" borderId="0"/>
    <xf numFmtId="0" fontId="1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5" xfId="0" applyFont="1" applyBorder="1"/>
    <xf numFmtId="0" fontId="3" fillId="0" borderId="4" xfId="0" applyFont="1" applyBorder="1" applyAlignment="1">
      <alignment horizontal="left" indent="2"/>
    </xf>
    <xf numFmtId="0" fontId="2" fillId="0" borderId="6" xfId="0" applyFont="1" applyBorder="1"/>
    <xf numFmtId="0" fontId="3" fillId="0" borderId="3" xfId="0" applyFont="1" applyBorder="1"/>
    <xf numFmtId="0" fontId="2" fillId="0" borderId="0" xfId="0" applyFont="1"/>
    <xf numFmtId="0" fontId="3" fillId="0" borderId="0" xfId="0" applyFont="1"/>
    <xf numFmtId="10" fontId="0" fillId="0" borderId="0" xfId="0" applyNumberFormat="1"/>
    <xf numFmtId="0" fontId="3" fillId="0" borderId="0" xfId="0" applyFont="1" applyAlignment="1">
      <alignment horizontal="left" indent="2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quotePrefix="1"/>
    <xf numFmtId="49" fontId="0" fillId="0" borderId="0" xfId="0" applyNumberFormat="1"/>
    <xf numFmtId="0" fontId="11" fillId="0" borderId="0" xfId="2"/>
    <xf numFmtId="0" fontId="6" fillId="0" borderId="0" xfId="0" applyFont="1"/>
    <xf numFmtId="0" fontId="4" fillId="0" borderId="0" xfId="0" applyFont="1"/>
    <xf numFmtId="0" fontId="5" fillId="0" borderId="0" xfId="0" applyFont="1" applyAlignment="1">
      <alignment vertical="top"/>
    </xf>
    <xf numFmtId="0" fontId="7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NumberFormat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/>
    <xf numFmtId="0" fontId="0" fillId="0" borderId="0" xfId="0" applyFill="1"/>
    <xf numFmtId="0" fontId="0" fillId="0" borderId="0" xfId="0" applyNumberFormat="1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</cellXfs>
  <cellStyles count="4">
    <cellStyle name="Hyperlink 3" xfId="3" xr:uid="{00000000-0005-0000-0000-000001000000}"/>
    <cellStyle name="Normal" xfId="0" builtinId="0"/>
    <cellStyle name="Normal 2 4" xfId="1" xr:uid="{00000000-0005-0000-0000-000003000000}"/>
    <cellStyle name="Normal 3" xfId="2" xr:uid="{00000000-0005-0000-0000-000004000000}"/>
  </cellStyles>
  <dxfs count="43">
    <dxf>
      <numFmt numFmtId="30" formatCode="@"/>
    </dxf>
    <dxf>
      <numFmt numFmtId="30" formatCode="@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49998474074526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font>
        <color theme="2" tint="-0.749992370372631"/>
      </font>
    </dxf>
    <dxf>
      <font>
        <color theme="2" tint="-0.749992370372631"/>
      </font>
    </dxf>
    <dxf>
      <font>
        <b/>
      </font>
    </dxf>
    <dxf>
      <font>
        <b/>
      </font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/>
        <right/>
        <top/>
        <bottom/>
        <vertical/>
        <horizontal/>
      </border>
    </dxf>
    <dxf>
      <alignment horizontal="right" readingOrder="0"/>
    </dxf>
    <dxf>
      <alignment horizontal="right" readingOrder="0"/>
    </dxf>
    <dxf>
      <alignment wrapText="1" readingOrder="0"/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numFmt numFmtId="164" formatCode="0.0%"/>
    </dxf>
    <dxf>
      <numFmt numFmtId="164" formatCode="0.0%"/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'Item Sales and Margin'!$R$2</c:f>
              <c:strCache>
                <c:ptCount val="1"/>
                <c:pt idx="0">
                  <c:v>Sales$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'Item Sales and Margin'!$P$3:$P$7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'Item Sales and Margin'!$R$3:$R$7</c:f>
              <c:numCache>
                <c:formatCode>General</c:formatCode>
                <c:ptCount val="5"/>
                <c:pt idx="0">
                  <c:v>124626.09</c:v>
                </c:pt>
                <c:pt idx="1">
                  <c:v>221513.59</c:v>
                </c:pt>
                <c:pt idx="2">
                  <c:v>434128.16000000003</c:v>
                </c:pt>
                <c:pt idx="3">
                  <c:v>684611.30000000028</c:v>
                </c:pt>
                <c:pt idx="4">
                  <c:v>850776.80000000016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A-4320-8942-3E91D4BE4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770408"/>
        <c:axId val="670778640"/>
      </c:barChart>
      <c:lineChart>
        <c:grouping val="standard"/>
        <c:varyColors val="0"/>
        <c:ser>
          <c:idx val="0"/>
          <c:order val="0"/>
          <c:tx>
            <c:strRef>
              <c:f>'Item Sales and Margin'!$Q$2</c:f>
              <c:strCache>
                <c:ptCount val="1"/>
                <c:pt idx="0">
                  <c:v># Items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6.1071337713991425E-2"/>
                  <c:y val="-9.8595208136939602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t" anchorCtr="0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AC6848F-3426-43E4-96E5-39DEBC3D6A4F}" type="CELLRANGE"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pPr>
                        <a:defRPr b="1">
                          <a:solidFill>
                            <a:schemeClr val="bg2">
                              <a:lumMod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numFmt formatCode="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6241134751773044E-2"/>
                      <c:h val="9.10815757829788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F2A-4320-8942-3E91D4BE49E2}"/>
                </c:ext>
              </c:extLst>
            </c:dLbl>
            <c:dLbl>
              <c:idx val="1"/>
              <c:layout>
                <c:manualLayout>
                  <c:x val="-6.1071585909917292E-2"/>
                  <c:y val="-9.863325840153836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t" anchorCtr="0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0CF4B10-5867-494F-B96D-D1FA30FF61F7}" type="CELLRANGE"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pPr>
                        <a:defRPr b="1">
                          <a:solidFill>
                            <a:schemeClr val="bg2">
                              <a:lumMod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numFmt formatCode="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6241134751773044E-2"/>
                      <c:h val="9.10058736858713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F2A-4320-8942-3E91D4BE49E2}"/>
                </c:ext>
              </c:extLst>
            </c:dLbl>
            <c:dLbl>
              <c:idx val="2"/>
              <c:layout>
                <c:manualLayout>
                  <c:x val="-6.0457052797478386E-2"/>
                  <c:y val="-9.8671707098227063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t" anchorCtr="0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39E4A4A-8CF3-48C0-A886-26BE9F68235A}" type="CELLRANGE"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pPr>
                        <a:defRPr b="1">
                          <a:solidFill>
                            <a:schemeClr val="bg2">
                              <a:lumMod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numFmt formatCode="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6241134751773044E-2"/>
                      <c:h val="9.10815757829788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F2A-4320-8942-3E91D4BE49E2}"/>
                </c:ext>
              </c:extLst>
            </c:dLbl>
            <c:dLbl>
              <c:idx val="3"/>
              <c:layout>
                <c:manualLayout>
                  <c:x val="-6.0070735838871202E-2"/>
                  <c:y val="-0.10116330217328767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t" anchorCtr="0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C1D3F41-6008-4AF8-A8CC-FD9D270FF15F}" type="CELLRANGE"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pPr>
                        <a:defRPr b="1">
                          <a:solidFill>
                            <a:schemeClr val="bg2">
                              <a:lumMod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numFmt formatCode="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5468749030484653E-2"/>
                      <c:h val="8.594578614237252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F2A-4320-8942-3E91D4BE49E2}"/>
                </c:ext>
              </c:extLst>
            </c:dLbl>
            <c:dLbl>
              <c:idx val="4"/>
              <c:layout>
                <c:manualLayout>
                  <c:x val="-6.095344464920608E-2"/>
                  <c:y val="-9.8633258401538262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t" anchorCtr="0">
                    <a:no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0970191-E9F4-4130-9E95-DF2243FA0FDB}" type="CELLRANGE"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pPr>
                        <a:defRPr b="1">
                          <a:solidFill>
                            <a:schemeClr val="bg2">
                              <a:lumMod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numFmt formatCode="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7233918455228557E-2"/>
                      <c:h val="9.10058736858713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F2A-4320-8942-3E91D4BE49E2}"/>
                </c:ext>
              </c:extLst>
            </c:dLbl>
            <c:numFmt formatCode="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t" anchorCtr="0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'Item Sales and Margin'!$P$3:$P$7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'Item Sales and Margin'!$Q$3:$Q$7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16</c:v>
                </c:pt>
                <c:pt idx="3">
                  <c:v>50</c:v>
                </c:pt>
                <c:pt idx="4">
                  <c:v>149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'Item Sales and Margin'!$U$3:$U$7</c15:f>
                <c15:dlblRangeCache>
                  <c:ptCount val="5"/>
                  <c:pt idx="0">
                    <c:v>2 Items</c:v>
                  </c:pt>
                  <c:pt idx="1">
                    <c:v>4 Items</c:v>
                  </c:pt>
                  <c:pt idx="2">
                    <c:v>16 Items</c:v>
                  </c:pt>
                  <c:pt idx="3">
                    <c:v>50 Items</c:v>
                  </c:pt>
                  <c:pt idx="4">
                    <c:v>149 Items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F2A-4320-8942-3E91D4BE4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70408"/>
        <c:axId val="670778640"/>
      </c:lineChart>
      <c:lineChart>
        <c:grouping val="standard"/>
        <c:varyColors val="0"/>
        <c:ser>
          <c:idx val="3"/>
          <c:order val="2"/>
          <c:tx>
            <c:strRef>
              <c:f>'Item Sales and Margin'!$T$2</c:f>
              <c:strCache>
                <c:ptCount val="1"/>
                <c:pt idx="0">
                  <c:v>Margin%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'Item Sales and Margin'!$P$3:$P$7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'Item Sales and Margin'!$T$3:$T$7</c:f>
              <c:numCache>
                <c:formatCode>General</c:formatCode>
                <c:ptCount val="5"/>
                <c:pt idx="0">
                  <c:v>0.46220354020574661</c:v>
                </c:pt>
                <c:pt idx="1">
                  <c:v>0.46124506401616255</c:v>
                </c:pt>
                <c:pt idx="2">
                  <c:v>0.46596758431887947</c:v>
                </c:pt>
                <c:pt idx="3">
                  <c:v>0.44742359642617657</c:v>
                </c:pt>
                <c:pt idx="4">
                  <c:v>0.43806344977907286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F2A-4320-8942-3E91D4BE4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69232"/>
        <c:axId val="670775504"/>
      </c:lineChart>
      <c:catAx>
        <c:axId val="67077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8640"/>
        <c:crosses val="autoZero"/>
        <c:auto val="1"/>
        <c:lblAlgn val="ctr"/>
        <c:lblOffset val="100"/>
        <c:noMultiLvlLbl val="0"/>
      </c:catAx>
      <c:valAx>
        <c:axId val="67077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040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670775504"/>
        <c:scaling>
          <c:orientation val="minMax"/>
        </c:scaling>
        <c:delete val="0"/>
        <c:axPos val="r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69232"/>
        <c:crosses val="max"/>
        <c:crossBetween val="between"/>
      </c:valAx>
      <c:catAx>
        <c:axId val="67076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07755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accent2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2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ED6-4BCC-88A5-0BA4E31486CB}"/>
              </c:ext>
            </c:extLst>
          </c:dPt>
          <c:dPt>
            <c:idx val="1"/>
            <c:bubble3D val="0"/>
            <c:spPr>
              <a:solidFill>
                <a:schemeClr val="accent2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ED6-4BCC-88A5-0BA4E31486CB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ED6-4BCC-88A5-0BA4E31486CB}"/>
              </c:ext>
            </c:extLst>
          </c:dPt>
          <c:dPt>
            <c:idx val="3"/>
            <c:bubble3D val="0"/>
            <c:spPr>
              <a:solidFill>
                <a:schemeClr val="accent2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ED6-4BCC-88A5-0BA4E31486CB}"/>
              </c:ext>
            </c:extLst>
          </c:dPt>
          <c:dPt>
            <c:idx val="4"/>
            <c:bubble3D val="0"/>
            <c:spPr>
              <a:solidFill>
                <a:schemeClr val="accent2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ED6-4BCC-88A5-0BA4E31486CB}"/>
              </c:ext>
            </c:extLst>
          </c:dPt>
          <c:dLbls>
            <c:dLbl>
              <c:idx val="0"/>
              <c:layout>
                <c:manualLayout>
                  <c:x val="7.2780203784570591E-2"/>
                  <c:y val="3.3798061109023498E-3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4221CFD5-23CC-451B-84C4-810218DBF85A}" type="CELLRANGE">
                      <a:rPr lang="en-US" sz="1000">
                        <a:solidFill>
                          <a:schemeClr val="tx1"/>
                        </a:solidFill>
                        <a:effectLst/>
                      </a:rPr>
                      <a:pPr>
                        <a:defRPr sz="1000">
                          <a:solidFill>
                            <a:schemeClr val="tx1"/>
                          </a:solidFill>
                          <a:effectLst/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45397272939137"/>
                      <c:h val="0.1474053201873956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ED6-4BCC-88A5-0BA4E31486CB}"/>
                </c:ext>
              </c:extLst>
            </c:dLbl>
            <c:dLbl>
              <c:idx val="1"/>
              <c:layout>
                <c:manualLayout>
                  <c:x val="1.5526596293367117E-2"/>
                  <c:y val="5.0697091663535242E-3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F4619996-1E39-4FEC-AD2A-19542EF733B3}" type="CELLRANGE">
                      <a:rPr lang="en-US" sz="1000">
                        <a:solidFill>
                          <a:schemeClr val="tx1"/>
                        </a:solidFill>
                        <a:effectLst/>
                      </a:rPr>
                      <a:pPr>
                        <a:defRPr sz="1000">
                          <a:solidFill>
                            <a:schemeClr val="tx1"/>
                          </a:solidFill>
                          <a:effectLst/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28179501579769"/>
                      <c:h val="0.1511547759587738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ED6-4BCC-88A5-0BA4E31486CB}"/>
                </c:ext>
              </c:extLst>
            </c:dLbl>
            <c:dLbl>
              <c:idx val="2"/>
              <c:layout>
                <c:manualLayout>
                  <c:x val="7.775286700409724E-2"/>
                  <c:y val="-1.8588737976305527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4502C734-9A63-4307-8532-D766A2B9D25D}" type="CELLRANGE">
                      <a:rPr lang="en-US" sz="1000">
                        <a:solidFill>
                          <a:schemeClr val="tx1"/>
                        </a:solidFill>
                        <a:effectLst/>
                      </a:rPr>
                      <a:pPr>
                        <a:defRPr sz="1000">
                          <a:solidFill>
                            <a:schemeClr val="tx1"/>
                          </a:solidFill>
                          <a:effectLst/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40376149275014"/>
                      <c:h val="0.1276370392235167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ED6-4BCC-88A5-0BA4E31486CB}"/>
                </c:ext>
              </c:extLst>
            </c:dLbl>
            <c:dLbl>
              <c:idx val="3"/>
              <c:layout>
                <c:manualLayout>
                  <c:x val="-7.4179747778586429E-3"/>
                  <c:y val="8.1115533169960827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052300A6-C666-4C1E-BF50-E82A3B53CB7C}" type="CELLRANGE">
                      <a:rPr lang="en-US" sz="1000">
                        <a:solidFill>
                          <a:schemeClr val="tx1"/>
                        </a:solidFill>
                        <a:effectLst/>
                      </a:rPr>
                      <a:pPr>
                        <a:defRPr sz="1000">
                          <a:solidFill>
                            <a:schemeClr val="tx1"/>
                          </a:solidFill>
                          <a:effectLst/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40716306830516"/>
                      <c:h val="0.1263872910911734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ED6-4BCC-88A5-0BA4E31486CB}"/>
                </c:ext>
              </c:extLst>
            </c:dLbl>
            <c:dLbl>
              <c:idx val="4"/>
              <c:layout>
                <c:manualLayout>
                  <c:x val="-4.9907264801964342E-2"/>
                  <c:y val="-9.2067721870468383E-3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defRPr>
                    </a:pPr>
                    <a:fld id="{F5474A43-736F-4CC7-AE2B-E678A1F2EEA2}" type="CELLRANGE">
                      <a:rPr lang="en-US" sz="1000">
                        <a:solidFill>
                          <a:schemeClr val="tx1"/>
                        </a:solidFill>
                        <a:effectLst/>
                      </a:rPr>
                      <a:pPr>
                        <a:defRPr sz="1000">
                          <a:solidFill>
                            <a:schemeClr val="tx1"/>
                          </a:solidFill>
                          <a:effectLst/>
                        </a:defRPr>
                      </a:pPr>
                      <a:t>[CELLRANGE]</a:t>
                    </a:fld>
                    <a:endParaRPr lang="en-A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118945515998457"/>
                      <c:h val="0.1649199131515901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ED6-4BCC-88A5-0BA4E31486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1"/>
            <c:leaderLines>
              <c:spPr>
                <a:ln w="12700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'Item Sales and Margin'!$P$11:$P$15</c:f>
              <c:strCache>
                <c:ptCount val="5"/>
                <c:pt idx="0">
                  <c:v>top 10%</c:v>
                </c:pt>
                <c:pt idx="1">
                  <c:v>11-25%</c:v>
                </c:pt>
                <c:pt idx="2">
                  <c:v>26-50%</c:v>
                </c:pt>
                <c:pt idx="3">
                  <c:v>51-80%</c:v>
                </c:pt>
                <c:pt idx="4">
                  <c:v>bottom 20%</c:v>
                </c:pt>
              </c:strCache>
            </c:strRef>
          </c:cat>
          <c:val>
            <c:numRef>
              <c:f>'Item Sales and Margin'!$R$11:$R$15</c:f>
              <c:numCache>
                <c:formatCode>General</c:formatCode>
                <c:ptCount val="5"/>
                <c:pt idx="0">
                  <c:v>124626.09</c:v>
                </c:pt>
                <c:pt idx="1">
                  <c:v>96887.5</c:v>
                </c:pt>
                <c:pt idx="2">
                  <c:v>212614.57000000004</c:v>
                </c:pt>
                <c:pt idx="3">
                  <c:v>250483.14000000025</c:v>
                </c:pt>
                <c:pt idx="4">
                  <c:v>166165.49999999988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'Item Sales and Margin'!$U$11:$U$15</c15:f>
                <c15:dlblRangeCache>
                  <c:ptCount val="5"/>
                  <c:pt idx="0">
                    <c:v>2 items contributed to top 10% of sales</c:v>
                  </c:pt>
                  <c:pt idx="1">
                    <c:v>2 items contributed to 11-25% of sales</c:v>
                  </c:pt>
                  <c:pt idx="2">
                    <c:v>12 items contributed to 26-50% of sales</c:v>
                  </c:pt>
                  <c:pt idx="3">
                    <c:v>34 items contributed to 51-80% of sales</c:v>
                  </c:pt>
                  <c:pt idx="4">
                    <c:v>99 items contributed to bottom 20% of sales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CED6-4BCC-88A5-0BA4E3148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accent2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 prstMaterial="dkEdge"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9525</xdr:colOff>
      <xdr:row>6</xdr:row>
      <xdr:rowOff>14287</xdr:rowOff>
    </xdr:from>
    <xdr:to>
      <xdr:col>7</xdr:col>
      <xdr:colOff>899160</xdr:colOff>
      <xdr:row>19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57153</xdr:colOff>
      <xdr:row>6</xdr:row>
      <xdr:rowOff>9527</xdr:rowOff>
    </xdr:from>
    <xdr:to>
      <xdr:col>13</xdr:col>
      <xdr:colOff>706755</xdr:colOff>
      <xdr:row>19</xdr:row>
      <xdr:rowOff>38101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627830092591" missingItemsLimit="0" createdVersion="5" refreshedVersion="8" minRefreshableVersion="3" recordCount="149" xr:uid="{00000000-000A-0000-FFFF-FFFF38000000}">
  <cacheSource type="worksheet">
    <worksheetSource name="ItemInfo"/>
  </cacheSource>
  <cacheFields count="11">
    <cacheField name="No." numFmtId="49">
      <sharedItems count="149">
        <s v="C100002"/>
        <s v="C100003"/>
        <s v="C100004"/>
        <s v="C100005"/>
        <s v="C100006"/>
        <s v="C100007"/>
        <s v="C100008"/>
        <s v="C100009"/>
        <s v="C100010"/>
        <s v="C100011"/>
        <s v="C100014"/>
        <s v="C100017"/>
        <s v="C100018"/>
        <s v="C100019"/>
        <s v="C100020"/>
        <s v="C100021"/>
        <s v="C100022"/>
        <s v="C100023"/>
        <s v="C100024"/>
        <s v="C100025"/>
        <s v="C100026"/>
        <s v="C100027"/>
        <s v="C100028"/>
        <s v="C100029"/>
        <s v="C100030"/>
        <s v="C100031"/>
        <s v="C100032"/>
        <s v="C100033"/>
        <s v="C100034"/>
        <s v="C100035"/>
        <s v="C100036"/>
        <s v="C100037"/>
        <s v="C100038"/>
        <s v="C100039"/>
        <s v="C100040"/>
        <s v="C100041"/>
        <s v="C100042"/>
        <s v="C100043"/>
        <s v="C100044"/>
        <s v="C100045"/>
        <s v="C100046"/>
        <s v="C100047"/>
        <s v="C100048"/>
        <s v="C100049"/>
        <s v="C100051"/>
        <s v="C100052"/>
        <s v="C100053"/>
        <s v="C100054"/>
        <s v="C100055"/>
        <s v="C100056"/>
        <s v="C100061"/>
        <s v="C100062"/>
        <s v="C100063"/>
        <s v="C100066"/>
        <s v="C100067"/>
        <s v="E100001"/>
        <s v="E100002"/>
        <s v="E100003"/>
        <s v="E100004"/>
        <s v="E100005"/>
        <s v="E100006"/>
        <s v="E100007"/>
        <s v="E100008"/>
        <s v="E100009"/>
        <s v="E100010"/>
        <s v="E100011"/>
        <s v="E100012"/>
        <s v="E100013"/>
        <s v="E100014"/>
        <s v="E100015"/>
        <s v="E100016"/>
        <s v="E100017"/>
        <s v="E100018"/>
        <s v="E100019"/>
        <s v="E100020"/>
        <s v="E100021"/>
        <s v="E100022"/>
        <s v="E100023"/>
        <s v="E100024"/>
        <s v="E100025"/>
        <s v="E100026"/>
        <s v="E100027"/>
        <s v="E100028"/>
        <s v="E100029"/>
        <s v="E100030"/>
        <s v="E100031"/>
        <s v="E100032"/>
        <s v="E100033"/>
        <s v="E100034"/>
        <s v="E100035"/>
        <s v="E100038"/>
        <s v="E100039"/>
        <s v="E100040"/>
        <s v="E100041"/>
        <s v="E100042"/>
        <s v="E100043"/>
        <s v="E100044"/>
        <s v="E100045"/>
        <s v="E100046"/>
        <s v="E100047"/>
        <s v="S100001"/>
        <s v="S100002"/>
        <s v="S100003"/>
        <s v="S100004"/>
        <s v="S100005"/>
        <s v="S100006"/>
        <s v="S100007"/>
        <s v="S100008"/>
        <s v="S100009"/>
        <s v="S100010"/>
        <s v="S100011"/>
        <s v="S100012"/>
        <s v="S100013"/>
        <s v="S100014"/>
        <s v="S100015"/>
        <s v="S100016"/>
        <s v="S100017"/>
        <s v="S100018"/>
        <s v="S100019"/>
        <s v="S100020"/>
        <s v="S100021"/>
        <s v="S100023"/>
        <s v="S100024"/>
        <s v="S100025"/>
        <s v="S100026"/>
        <s v="S200001"/>
        <s v="S200004"/>
        <s v="S200005"/>
        <s v="S200006"/>
        <s v="S200007"/>
        <s v="S200008"/>
        <s v="S200010"/>
        <s v="S200012"/>
        <s v="S200013"/>
        <s v="S200014"/>
        <s v="S200015"/>
        <s v="S200016"/>
        <s v="S200017"/>
        <s v="S200018"/>
        <s v="S200019"/>
        <s v="S200020"/>
        <s v="S200021"/>
        <s v="S200022"/>
        <s v="S200024"/>
        <s v="S200026"/>
        <s v="S200028"/>
        <s v="S200029"/>
        <s v="S200030"/>
        <s v="S200031"/>
      </sharedItems>
    </cacheField>
    <cacheField name="Description" numFmtId="49">
      <sharedItems/>
    </cacheField>
    <cacheField name="Gen. Prod. Posting Group" numFmtId="49">
      <sharedItems/>
    </cacheField>
    <cacheField name="Sales (LCY)" numFmtId="0">
      <sharedItems containsSemiMixedTypes="0" containsString="0" containsNumber="1" minValue="-86.4" maxValue="71860.070000000007"/>
    </cacheField>
    <cacheField name="COGS (LCY)" numFmtId="0">
      <sharedItems containsSemiMixedTypes="0" containsString="0" containsNumber="1" minValue="-64.5" maxValue="34214.410000000003"/>
    </cacheField>
    <cacheField name="Item Category Code" numFmtId="49">
      <sharedItems/>
    </cacheField>
    <cacheField name="Item Category - Description" numFmtId="49">
      <sharedItems/>
    </cacheField>
    <cacheField name="Tot Value" numFmtId="0" formula="#NAME?*#NAME?" databaseField="0"/>
    <cacheField name="Margin%" numFmtId="0" formula=" IF(#NAME?= 0, 0, (#NAME?-#NAME?)/#NAME?)" databaseField="0"/>
    <cacheField name="Margin" numFmtId="0" formula="'Sales (LCY)'-'COGS (LCY)'" databaseField="0"/>
    <cacheField name="Sales Margin%" numFmtId="0" formula=" ('Sales (LCY)'-'COGS (LCY)')/'Sales (LCY)'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9">
  <r>
    <x v="0"/>
    <s v="Border Style"/>
    <s v="RETAIL"/>
    <n v="7375.23"/>
    <n v="4632.75"/>
    <s v="AWARDS"/>
    <s v="Awards &amp; Recognition"/>
  </r>
  <r>
    <x v="1"/>
    <s v="Cherry Finish Frame"/>
    <s v="RETAIL"/>
    <n v="18607.28"/>
    <n v="9400.31"/>
    <s v="AWARDS"/>
    <s v="Awards &amp; Recognition"/>
  </r>
  <r>
    <x v="2"/>
    <s v="Walnut Medallian Plate"/>
    <s v="RETAIL"/>
    <n v="49722.170000000006"/>
    <n v="26499.550000000003"/>
    <s v="AWARDS"/>
    <s v="Awards &amp; Recognition"/>
  </r>
  <r>
    <x v="3"/>
    <s v="Cherry Finished Crystal Award"/>
    <s v="RETAIL"/>
    <n v="47165.329999999994"/>
    <n v="25818.52"/>
    <s v="AWARDS"/>
    <s v="Awards &amp; Recognition"/>
  </r>
  <r>
    <x v="4"/>
    <s v="Cherry Finished Crystal Award- Large"/>
    <s v="RETAIL"/>
    <n v="71860.070000000007"/>
    <n v="34214.410000000003"/>
    <s v="AWARDS"/>
    <s v="Awards &amp; Recognition"/>
  </r>
  <r>
    <x v="5"/>
    <s v="7.5'' Bud Vase"/>
    <s v="RETAIL"/>
    <n v="748.39"/>
    <n v="469.23"/>
    <s v="AWARDS"/>
    <s v="Awards &amp; Recognition"/>
  </r>
  <r>
    <x v="6"/>
    <s v="Glacier Vase"/>
    <s v="RETAIL"/>
    <n v="2677.7000000000003"/>
    <n v="1283.48"/>
    <s v="AWARDS"/>
    <s v="Awards &amp; Recognition"/>
  </r>
  <r>
    <x v="7"/>
    <s v="Normandy Vase"/>
    <s v="RETAIL"/>
    <n v="2414.4699999999998"/>
    <n v="1582.2299999999998"/>
    <s v="AWARDS"/>
    <s v="Awards &amp; Recognition"/>
  </r>
  <r>
    <x v="8"/>
    <s v="Wisper-Cut Vase"/>
    <s v="RETAIL"/>
    <n v="7671.73"/>
    <n v="3863.98"/>
    <s v="AWARDS"/>
    <s v="Awards &amp; Recognition"/>
  </r>
  <r>
    <x v="9"/>
    <s v="Winter Frost Vase"/>
    <s v="RETAIL"/>
    <n v="8314.1400000000012"/>
    <n v="5650.23"/>
    <s v="AWARDS"/>
    <s v="Awards &amp; Recognition"/>
  </r>
  <r>
    <x v="10"/>
    <s v="Canvas Field Bag"/>
    <s v="RETAIL"/>
    <n v="4308.54"/>
    <n v="2203.1999999999998"/>
    <s v="BAGS"/>
    <s v="Bags &amp; Totes"/>
  </r>
  <r>
    <x v="11"/>
    <s v="Wheeled Duffel"/>
    <s v="RETAIL"/>
    <n v="31039.119999999999"/>
    <n v="17106.18"/>
    <s v="BAGS"/>
    <s v="Bags &amp; Totes"/>
  </r>
  <r>
    <x v="12"/>
    <s v="Action Sport Duffel"/>
    <s v="RETAIL"/>
    <n v="10432.85"/>
    <n v="5181.34"/>
    <s v="BAGS"/>
    <s v="Bags &amp; Totes"/>
  </r>
  <r>
    <x v="13"/>
    <s v="Black Duffel Bag"/>
    <s v="RETAIL"/>
    <n v="52766.02"/>
    <n v="32809.06"/>
    <s v="BAGS"/>
    <s v="Bags &amp; Totes"/>
  </r>
  <r>
    <x v="14"/>
    <s v="Gym Locker Bag"/>
    <s v="RETAIL"/>
    <n v="9116.1200000000008"/>
    <n v="5247.71"/>
    <s v="BAGS"/>
    <s v="Bags &amp; Totes"/>
  </r>
  <r>
    <x v="15"/>
    <s v="Canvas Boat Bag"/>
    <s v="RETAIL"/>
    <n v="9449.09"/>
    <n v="6439.63"/>
    <s v="BAGS"/>
    <s v="Bags &amp; Totes"/>
  </r>
  <r>
    <x v="16"/>
    <s v="Two-Toned Cap"/>
    <s v="RETAIL"/>
    <n v="2922.32"/>
    <n v="1568.0800000000002"/>
    <s v="CAPS"/>
    <s v="Caps &amp; Hats"/>
  </r>
  <r>
    <x v="17"/>
    <s v="Two-Toned Knit Hat"/>
    <s v="RETAIL"/>
    <n v="2390.87"/>
    <n v="1181.83"/>
    <s v="CAPS"/>
    <s v="Caps &amp; Hats"/>
  </r>
  <r>
    <x v="18"/>
    <s v="Knit Hat with Bill"/>
    <s v="RETAIL"/>
    <n v="3698.1600000000003"/>
    <n v="2169"/>
    <s v="CAPS"/>
    <s v="Caps &amp; Hats"/>
  </r>
  <r>
    <x v="19"/>
    <s v="Striped Knit Hat"/>
    <s v="RETAIL"/>
    <n v="4341.8099999999995"/>
    <n v="2076.91"/>
    <s v="CAPS"/>
    <s v="Caps &amp; Hats"/>
  </r>
  <r>
    <x v="20"/>
    <s v="Fleece Beanie"/>
    <s v="RETAIL"/>
    <n v="7669.8200000000006"/>
    <n v="5103.8"/>
    <s v="CAPS"/>
    <s v="Caps &amp; Hats"/>
  </r>
  <r>
    <x v="21"/>
    <s v="Pique Visor"/>
    <s v="RETAIL"/>
    <n v="8930.0499999999993"/>
    <n v="4648.8999999999996"/>
    <s v="CAPS"/>
    <s v="Caps &amp; Hats"/>
  </r>
  <r>
    <x v="22"/>
    <s v="Twill Visor"/>
    <s v="RETAIL"/>
    <n v="7306.55"/>
    <n v="3604.9"/>
    <s v="CAPS"/>
    <s v="Caps &amp; Hats"/>
  </r>
  <r>
    <x v="23"/>
    <s v="Distressed Twill Visor"/>
    <s v="RETAIL"/>
    <n v="6472.08"/>
    <n v="4028.3500000000004"/>
    <s v="CAPS"/>
    <s v="Caps &amp; Hats"/>
  </r>
  <r>
    <x v="24"/>
    <s v="Fashion Visor"/>
    <s v="RETAIL"/>
    <n v="5316.75"/>
    <n v="3022.64"/>
    <s v="CAPS"/>
    <s v="Caps &amp; Hats"/>
  </r>
  <r>
    <x v="25"/>
    <s v="Carabiner Watch"/>
    <s v="RETAIL"/>
    <n v="21147.23"/>
    <n v="9995.7100000000009"/>
    <s v="CLOCKS"/>
    <s v="Clocks &amp; Watches"/>
  </r>
  <r>
    <x v="26"/>
    <s v="Clip-on Clock"/>
    <s v="RETAIL"/>
    <n v="9804.27"/>
    <n v="5154.33"/>
    <s v="CLOCKS"/>
    <s v="Clocks &amp; Watches"/>
  </r>
  <r>
    <x v="27"/>
    <s v="Frames &amp; Clock"/>
    <s v="RETAIL"/>
    <n v="3247.2999999999997"/>
    <n v="2004.39"/>
    <s v="CLOCKS"/>
    <s v="Clocks &amp; Watches"/>
  </r>
  <r>
    <x v="28"/>
    <s v="Clock &amp; Pen Holder"/>
    <s v="RETAIL"/>
    <n v="203.96"/>
    <n v="128.44"/>
    <s v="CLOCKS"/>
    <s v="Clocks &amp; Watches"/>
  </r>
  <r>
    <x v="29"/>
    <s v="Calculator &amp; World Time Clock"/>
    <s v="RETAIL"/>
    <n v="2571.33"/>
    <n v="1763.9899999999998"/>
    <s v="CLOCKS"/>
    <s v="Clocks &amp; Watches"/>
  </r>
  <r>
    <x v="30"/>
    <s v="Clock &amp; Business Card Holder"/>
    <s v="RETAIL"/>
    <n v="65.08"/>
    <n v="37.44"/>
    <s v="CLOCKS"/>
    <s v="Clocks &amp; Watches"/>
  </r>
  <r>
    <x v="31"/>
    <s v="World Time Travel Alarm"/>
    <s v="RETAIL"/>
    <n v="3749.63"/>
    <n v="2338.23"/>
    <s v="CLOCKS"/>
    <s v="Clocks &amp; Watches"/>
  </r>
  <r>
    <x v="32"/>
    <s v="Foldable Travel Speakers"/>
    <s v="RETAIL"/>
    <n v="2165.46"/>
    <n v="1499.27"/>
    <s v="CORP GIFTS"/>
    <s v="Corporate Gifts"/>
  </r>
  <r>
    <x v="33"/>
    <s v="Portable Speaker &amp; MP3 Dock"/>
    <s v="RETAIL"/>
    <n v="807.15"/>
    <n v="470.4"/>
    <s v="CORP GIFTS"/>
    <s v="Corporate Gifts"/>
  </r>
  <r>
    <x v="34"/>
    <s v="Channel Speaker System"/>
    <s v="RETAIL"/>
    <n v="24511.340000000004"/>
    <n v="12461.880000000001"/>
    <s v="CORP GIFTS"/>
    <s v="Corporate Gifts"/>
  </r>
  <r>
    <x v="35"/>
    <s v="Folding Stereo Speakers"/>
    <s v="RETAIL"/>
    <n v="3289.03"/>
    <n v="1866.37"/>
    <s v="CORP GIFTS"/>
    <s v="Corporate Gifts"/>
  </r>
  <r>
    <x v="36"/>
    <s v="Retractable Earbuds"/>
    <s v="RETAIL"/>
    <n v="847.97"/>
    <n v="467.90999999999997"/>
    <s v="CORP GIFTS"/>
    <s v="Corporate Gifts"/>
  </r>
  <r>
    <x v="37"/>
    <s v="Pro-Travel Technology Set"/>
    <s v="RETAIL"/>
    <n v="9837.130000000001"/>
    <n v="4695.16"/>
    <s v="CORP GIFTS"/>
    <s v="Corporate Gifts"/>
  </r>
  <r>
    <x v="38"/>
    <s v="VOIP Headset with Mic"/>
    <s v="RETAIL"/>
    <n v="1716.55"/>
    <n v="980.68000000000006"/>
    <s v="CORP GIFTS"/>
    <s v="Corporate Gifts"/>
  </r>
  <r>
    <x v="39"/>
    <s v="Wireless Headphones"/>
    <s v="RETAIL"/>
    <n v="12240.820000000002"/>
    <n v="6306.79"/>
    <s v="CORP GIFTS"/>
    <s v="Corporate Gifts"/>
  </r>
  <r>
    <x v="40"/>
    <s v="1GB MP3 Player"/>
    <s v="RETAIL"/>
    <n v="6036.83"/>
    <n v="3628.6000000000004"/>
    <s v="CORP GIFTS"/>
    <s v="Corporate Gifts"/>
  </r>
  <r>
    <x v="41"/>
    <s v="2GB MP3 Player"/>
    <s v="RETAIL"/>
    <n v="1468.9099999999999"/>
    <n v="899.07999999999993"/>
    <s v="CORP GIFTS"/>
    <s v="Corporate Gifts"/>
  </r>
  <r>
    <x v="42"/>
    <s v="USB MP3 Player"/>
    <s v="RETAIL"/>
    <n v="2327.79"/>
    <n v="1493.81"/>
    <s v="CORP GIFTS"/>
    <s v="Corporate Gifts"/>
  </r>
  <r>
    <x v="43"/>
    <s v="4GB MP3 Player"/>
    <s v="RETAIL"/>
    <n v="6568.9199999999992"/>
    <n v="4116.93"/>
    <s v="CORP GIFTS"/>
    <s v="Corporate Gifts"/>
  </r>
  <r>
    <x v="44"/>
    <s v="Bamboo Digital Picutre Frame"/>
    <s v="RETAIL"/>
    <n v="14135.47"/>
    <n v="7004.2599999999993"/>
    <s v="CORP GIFTS"/>
    <s v="Corporate Gifts"/>
  </r>
  <r>
    <x v="45"/>
    <s v="Black Digital Picture Frame"/>
    <s v="RETAIL"/>
    <n v="2278.15"/>
    <n v="1071.3699999999999"/>
    <s v="CORP GIFTS"/>
    <s v="Corporate Gifts"/>
  </r>
  <r>
    <x v="46"/>
    <s v="Book Style Photo Frame &amp; Clock"/>
    <s v="RETAIL"/>
    <n v="2310.87"/>
    <n v="1372.53"/>
    <s v="CORP GIFTS"/>
    <s v="Corporate Gifts"/>
  </r>
  <r>
    <x v="47"/>
    <s v="Cherry Finish Photo Frame &amp; Clock"/>
    <s v="RETAIL"/>
    <n v="12713.590000000002"/>
    <n v="8480.4700000000012"/>
    <s v="CORP GIFTS"/>
    <s v="Corporate Gifts"/>
  </r>
  <r>
    <x v="48"/>
    <s v="Silver Plated Photo Frame"/>
    <s v="RETAIL"/>
    <n v="18719.57"/>
    <n v="10205.41"/>
    <s v="CORP GIFTS"/>
    <s v="Corporate Gifts"/>
  </r>
  <r>
    <x v="49"/>
    <s v="Contemporary Desk Calculator"/>
    <s v="RETAIL"/>
    <n v="3289.23"/>
    <n v="1660"/>
    <s v="ELECTRONIC"/>
    <s v="Electronics"/>
  </r>
  <r>
    <x v="50"/>
    <s v="Bistro Mug"/>
    <s v="RETAIL"/>
    <n v="682.49"/>
    <n v="366.06"/>
    <s v="MUGS"/>
    <s v="Mugs &amp; Drinkware"/>
  </r>
  <r>
    <x v="51"/>
    <s v="Tall Matte Finish Mug"/>
    <s v="RETAIL"/>
    <n v="343.59"/>
    <n v="195.85999999999999"/>
    <s v="MUGS"/>
    <s v="Mugs &amp; Drinkware"/>
  </r>
  <r>
    <x v="52"/>
    <s v="Soup Mug"/>
    <s v="RETAIL"/>
    <n v="197.6"/>
    <n v="111.61999999999999"/>
    <s v="MUGS"/>
    <s v="Mugs &amp; Drinkware"/>
  </r>
  <r>
    <x v="53"/>
    <s v="Fashion Travel Mug"/>
    <s v="RETAIL"/>
    <n v="2184.17"/>
    <n v="1031.3799999999999"/>
    <s v="MUGS"/>
    <s v="Mugs &amp; Drinkware"/>
  </r>
  <r>
    <x v="54"/>
    <s v="Stainless Thermos"/>
    <s v="RETAIL"/>
    <n v="249.23"/>
    <n v="138.26"/>
    <s v="MUGS"/>
    <s v="Mugs &amp; Drinkware"/>
  </r>
  <r>
    <x v="55"/>
    <s v="Sport Bag"/>
    <s v="RETAIL"/>
    <n v="2624.31"/>
    <n v="1307.6100000000001"/>
    <s v="BAGS"/>
    <s v="Bags &amp; Totes"/>
  </r>
  <r>
    <x v="56"/>
    <s v="Cotton Classic Tote"/>
    <s v="RETAIL"/>
    <n v="1430.8899999999999"/>
    <n v="752.75"/>
    <s v="BAGS"/>
    <s v="Bags &amp; Totes"/>
  </r>
  <r>
    <x v="57"/>
    <s v="Recycled Tote"/>
    <s v="RETAIL"/>
    <n v="1868.91"/>
    <n v="1062.54"/>
    <s v="BAGS"/>
    <s v="Bags &amp; Totes"/>
  </r>
  <r>
    <x v="58"/>
    <s v="Laminated Tote"/>
    <s v="RETAIL"/>
    <n v="2387.84"/>
    <n v="1585.23"/>
    <s v="BAGS"/>
    <s v="Bags &amp; Totes"/>
  </r>
  <r>
    <x v="59"/>
    <s v="All Purpose Tote"/>
    <s v="RETAIL"/>
    <n v="1671.8999999999999"/>
    <n v="834.52"/>
    <s v="BAGS"/>
    <s v="Bags &amp; Totes"/>
  </r>
  <r>
    <x v="60"/>
    <s v="Budget Tote Bag"/>
    <s v="RETAIL"/>
    <n v="94.850000000000009"/>
    <n v="43.29"/>
    <s v="BAGS"/>
    <s v="Bags &amp; Totes"/>
  </r>
  <r>
    <x v="61"/>
    <s v="Plastic Handle Bag"/>
    <s v="RETAIL"/>
    <n v="434.58000000000004"/>
    <n v="244.8"/>
    <s v="BAGS"/>
    <s v="Bags &amp; Totes"/>
  </r>
  <r>
    <x v="62"/>
    <s v="Super Shopper"/>
    <s v="RETAIL"/>
    <n v="108.58999999999999"/>
    <n v="58.59"/>
    <s v="BAGS"/>
    <s v="Bags &amp; Totes"/>
  </r>
  <r>
    <x v="63"/>
    <s v="Die-Cut Tote"/>
    <s v="RETAIL"/>
    <n v="205.98"/>
    <n v="101.38"/>
    <s v="BAGS"/>
    <s v="Bags &amp; Totes"/>
  </r>
  <r>
    <x v="64"/>
    <s v="Vinyl Tote"/>
    <s v="RETAIL"/>
    <n v="349.04"/>
    <n v="210.77999999999997"/>
    <s v="BAGS"/>
    <s v="Bags &amp; Totes"/>
  </r>
  <r>
    <x v="65"/>
    <s v="Plastic Sun Visor"/>
    <s v="RETAIL"/>
    <n v="2170.2199999999998"/>
    <n v="1171.1299999999999"/>
    <s v="CAPS"/>
    <s v="Caps &amp; Hats"/>
  </r>
  <r>
    <x v="66"/>
    <s v="Canvas Stopwatch"/>
    <s v="RETAIL"/>
    <n v="6070.9000000000005"/>
    <n v="3402.44"/>
    <s v="CLOCKS"/>
    <s v="Clocks &amp; Watches"/>
  </r>
  <r>
    <x v="67"/>
    <s v="Clip-on Stopwatch"/>
    <s v="RETAIL"/>
    <n v="2650.94"/>
    <n v="1451.45"/>
    <s v="CLOCKS"/>
    <s v="Clocks &amp; Watches"/>
  </r>
  <r>
    <x v="68"/>
    <s v="Stopwatch with Neck Rope"/>
    <s v="RETAIL"/>
    <n v="3760.38"/>
    <n v="1844.5900000000001"/>
    <s v="CLOCKS"/>
    <s v="Clocks &amp; Watches"/>
  </r>
  <r>
    <x v="69"/>
    <s v="360 Clip Watch"/>
    <s v="RETAIL"/>
    <n v="2157.15"/>
    <n v="1086.32"/>
    <s v="CLOCKS"/>
    <s v="Clocks &amp; Watches"/>
  </r>
  <r>
    <x v="70"/>
    <s v="4 Function Rotating Carabiner Watch"/>
    <s v="RETAIL"/>
    <n v="5617.73"/>
    <n v="2671.81"/>
    <s v="CLOCKS"/>
    <s v="Clocks &amp; Watches"/>
  </r>
  <r>
    <x v="71"/>
    <s v="Clip-on Clock with Compass"/>
    <s v="RETAIL"/>
    <n v="2087.6600000000003"/>
    <n v="1232"/>
    <s v="CLOCKS"/>
    <s v="Clocks &amp; Watches"/>
  </r>
  <r>
    <x v="72"/>
    <s v="Flexi-Clock &amp; Clip"/>
    <s v="RETAIL"/>
    <n v="2606.66"/>
    <n v="1450.01"/>
    <s v="CLOCKS"/>
    <s v="Clocks &amp; Watches"/>
  </r>
  <r>
    <x v="73"/>
    <s v="Mini Travel Alarm"/>
    <s v="RETAIL"/>
    <n v="2602.81"/>
    <n v="1292.7099999999998"/>
    <s v="CLOCKS"/>
    <s v="Clocks &amp; Watches"/>
  </r>
  <r>
    <x v="74"/>
    <s v="Flip-up Travel Alarm"/>
    <s v="RETAIL"/>
    <n v="5040.3900000000003"/>
    <n v="2700.4"/>
    <s v="CLOCKS"/>
    <s v="Clocks &amp; Watches"/>
  </r>
  <r>
    <x v="75"/>
    <s v="Slim Travel Alarm"/>
    <s v="RETAIL"/>
    <n v="2832.15"/>
    <n v="1467.3"/>
    <s v="CLOCKS"/>
    <s v="Clocks &amp; Watches"/>
  </r>
  <r>
    <x v="76"/>
    <s v="Wide Screen Alarm Clock"/>
    <s v="RETAIL"/>
    <n v="2510.1299999999997"/>
    <n v="1712.5200000000002"/>
    <s v="CLOCKS"/>
    <s v="Clocks &amp; Watches"/>
  </r>
  <r>
    <x v="77"/>
    <s v="Sport Earbuds"/>
    <s v="RETAIL"/>
    <n v="1911.32"/>
    <n v="909.30000000000007"/>
    <s v="CORP GIFTS"/>
    <s v="Corporate Gifts"/>
  </r>
  <r>
    <x v="78"/>
    <s v="Arch Calculator"/>
    <s v="RETAIL"/>
    <n v="1855.96"/>
    <n v="1062.58"/>
    <s v="ELECTRONIC"/>
    <s v="Electronics"/>
  </r>
  <r>
    <x v="79"/>
    <s v="Calc-U-Note"/>
    <s v="RETAIL"/>
    <n v="311.79000000000002"/>
    <n v="197.77"/>
    <s v="ELECTRONIC"/>
    <s v="Electronics"/>
  </r>
  <r>
    <x v="80"/>
    <s v="Desk Calculator"/>
    <s v="RETAIL"/>
    <n v="507.33"/>
    <n v="300.26"/>
    <s v="ELECTRONIC"/>
    <s v="Electronics"/>
  </r>
  <r>
    <x v="81"/>
    <s v="Ergo-Calculator"/>
    <s v="RETAIL"/>
    <n v="1423.33"/>
    <n v="769.41"/>
    <s v="ELECTRONIC"/>
    <s v="Electronics"/>
  </r>
  <r>
    <x v="82"/>
    <s v="USB 4-Port Hub"/>
    <s v="RETAIL"/>
    <n v="1202.69"/>
    <n v="803.73"/>
    <s v="ELECTRONIC"/>
    <s v="Electronics"/>
  </r>
  <r>
    <x v="83"/>
    <s v="LED Flex Light"/>
    <s v="RETAIL"/>
    <n v="943.43000000000006"/>
    <n v="564.29"/>
    <s v="ELECTRONIC"/>
    <s v="Electronics"/>
  </r>
  <r>
    <x v="84"/>
    <s v="LED Keychain"/>
    <s v="RETAIL"/>
    <n v="139.73000000000002"/>
    <n v="73.55"/>
    <s v="ELECTRONIC"/>
    <s v="Electronics"/>
  </r>
  <r>
    <x v="85"/>
    <s v="Ad Torch"/>
    <s v="RETAIL"/>
    <n v="519.61"/>
    <n v="264.97000000000003"/>
    <s v="ELECTRONIC"/>
    <s v="Electronics"/>
  </r>
  <r>
    <x v="86"/>
    <s v="Button Key-Light"/>
    <s v="RETAIL"/>
    <n v="381.67"/>
    <n v="255.47"/>
    <s v="ELECTRONIC"/>
    <s v="Electronics"/>
  </r>
  <r>
    <x v="87"/>
    <s v="Dual Source Flashlight"/>
    <s v="RETAIL"/>
    <n v="3847.27"/>
    <n v="1891.9299999999998"/>
    <s v="ELECTRONIC"/>
    <s v="Electronics"/>
  </r>
  <r>
    <x v="88"/>
    <s v="Bamboo 1GB USB Flash Drive"/>
    <s v="RETAIL"/>
    <n v="2463.8199999999997"/>
    <n v="1196.19"/>
    <s v="ELECTRONIC"/>
    <s v="Electronics"/>
  </r>
  <r>
    <x v="89"/>
    <s v="2GB Foldout USB Flash Drive"/>
    <s v="RETAIL"/>
    <n v="1253.9100000000001"/>
    <n v="758.37"/>
    <s v="ELECTRONIC"/>
    <s v="Electronics"/>
  </r>
  <r>
    <x v="90"/>
    <s v="1GB USB Flash Drive Pen"/>
    <s v="RETAIL"/>
    <n v="2352.98"/>
    <n v="1286.1600000000001"/>
    <s v="ELECTRONIC"/>
    <s v="Electronics"/>
  </r>
  <r>
    <x v="91"/>
    <s v="Campfire Mug"/>
    <s v="RETAIL"/>
    <n v="967.58"/>
    <n v="646.55999999999995"/>
    <s v="MUGS"/>
    <s v="Mugs &amp; Drinkware"/>
  </r>
  <r>
    <x v="92"/>
    <s v="Wave Mug"/>
    <s v="RETAIL"/>
    <n v="1423.67"/>
    <n v="968.16000000000008"/>
    <s v="MUGS"/>
    <s v="Mugs &amp; Drinkware"/>
  </r>
  <r>
    <x v="93"/>
    <s v="Biodegradable Colored SPORT BOT"/>
    <s v="RETAIL"/>
    <n v="677.92"/>
    <n v="434.16"/>
    <s v="MUGS"/>
    <s v="Mugs &amp; Drinkware"/>
  </r>
  <r>
    <x v="94"/>
    <s v="Soft Touch Travel Mug"/>
    <s v="RETAIL"/>
    <n v="1809.27"/>
    <n v="1032.27"/>
    <s v="MUGS"/>
    <s v="Mugs &amp; Drinkware"/>
  </r>
  <r>
    <x v="95"/>
    <s v="Pub Glass"/>
    <s v="RETAIL"/>
    <n v="970.6099999999999"/>
    <n v="670.69"/>
    <s v="MUGS"/>
    <s v="Mugs &amp; Drinkware"/>
  </r>
  <r>
    <x v="96"/>
    <s v="Juice Glass"/>
    <s v="RETAIL"/>
    <n v="483.43"/>
    <n v="329.24"/>
    <s v="MUGS"/>
    <s v="Mugs &amp; Drinkware"/>
  </r>
  <r>
    <x v="97"/>
    <s v="Flute"/>
    <s v="RETAIL"/>
    <n v="272.28999999999996"/>
    <n v="178.6"/>
    <s v="MUGS"/>
    <s v="Mugs &amp; Drinkware"/>
  </r>
  <r>
    <x v="98"/>
    <s v="Milk Bottle"/>
    <s v="RETAIL"/>
    <n v="858.19999999999993"/>
    <n v="493.69000000000005"/>
    <s v="MUGS"/>
    <s v="Mugs &amp; Drinkware"/>
  </r>
  <r>
    <x v="99"/>
    <s v="Chardonnay Glass"/>
    <s v="RETAIL"/>
    <n v="2053.0099999999998"/>
    <n v="1235.8499999999999"/>
    <s v="MUGS"/>
    <s v="Mugs &amp; Drinkware"/>
  </r>
  <r>
    <x v="100"/>
    <s v="Basketball Graphic Plaque"/>
    <s v="RETAIL"/>
    <n v="9216.7800000000007"/>
    <n v="5259.8"/>
    <s v="AWARDS"/>
    <s v="Awards &amp; Recognition"/>
  </r>
  <r>
    <x v="101"/>
    <s v="Football Graphic Plaque"/>
    <s v="RETAIL"/>
    <n v="4641.3100000000004"/>
    <n v="2282.89"/>
    <s v="AWARDS"/>
    <s v="Awards &amp; Recognition"/>
  </r>
  <r>
    <x v="102"/>
    <s v="Soccer #1 Pin"/>
    <s v="RETAIL"/>
    <n v="2334.1400000000003"/>
    <n v="1457.1"/>
    <s v="AWARDS"/>
    <s v="Awards &amp; Recognition"/>
  </r>
  <r>
    <x v="103"/>
    <s v="Award Medallian - 2''"/>
    <s v="RETAIL"/>
    <n v="13792.199999999999"/>
    <n v="6736.7"/>
    <s v="AWARDS"/>
    <s v="Awards &amp; Recognition"/>
  </r>
  <r>
    <x v="104"/>
    <s v="Award Medallian - 2.5''"/>
    <s v="RETAIL"/>
    <n v="9846.2999999999993"/>
    <n v="6264.08"/>
    <s v="AWARDS"/>
    <s v="Awards &amp; Recognition"/>
  </r>
  <r>
    <x v="105"/>
    <s v="Award Medallian - 3''"/>
    <s v="RETAIL"/>
    <n v="6719.84"/>
    <n v="4624.96"/>
    <s v="AWARDS"/>
    <s v="Awards &amp; Recognition"/>
  </r>
  <r>
    <x v="106"/>
    <s v="Baseball Figure Trophy"/>
    <s v="RETAIL"/>
    <n v="6546.11"/>
    <n v="3404"/>
    <s v="AWARDS"/>
    <s v="Awards &amp; Recognition"/>
  </r>
  <r>
    <x v="107"/>
    <s v="Soccer Figure Trophy"/>
    <s v="RETAIL"/>
    <n v="6626.7999999999993"/>
    <n v="4268.8"/>
    <s v="AWARDS"/>
    <s v="Awards &amp; Recognition"/>
  </r>
  <r>
    <x v="108"/>
    <s v="Engraved Basketball Award"/>
    <s v="RETAIL"/>
    <n v="20671.21"/>
    <n v="10160.56"/>
    <s v="AWARDS"/>
    <s v="Awards &amp; Recognition"/>
  </r>
  <r>
    <x v="109"/>
    <s v="Golf Relaxed Cap"/>
    <s v="RETAIL"/>
    <n v="13909.050000000001"/>
    <n v="8629.64"/>
    <s v="CAPS"/>
    <s v="Caps &amp; Hats"/>
  </r>
  <r>
    <x v="110"/>
    <s v="All Star Cap"/>
    <s v="RETAIL"/>
    <n v="1565.45"/>
    <n v="951.22"/>
    <s v="CAPS"/>
    <s v="Caps &amp; Hats"/>
  </r>
  <r>
    <x v="111"/>
    <s v="Raw-Edge Patch BALL CAP"/>
    <s v="RETAIL"/>
    <n v="5716.67"/>
    <n v="3236.9700000000003"/>
    <s v="CAPS"/>
    <s v="Caps &amp; Hats"/>
  </r>
  <r>
    <x v="112"/>
    <s v="Mesh BALL CAP"/>
    <s v="RETAIL"/>
    <n v="2994.02"/>
    <n v="1678.76"/>
    <s v="CAPS"/>
    <s v="Caps &amp; Hats"/>
  </r>
  <r>
    <x v="113"/>
    <s v="Chunky Knit Hat"/>
    <s v="RETAIL"/>
    <n v="7282.670000000001"/>
    <n v="3942.19"/>
    <s v="CAPS"/>
    <s v="Caps &amp; Hats"/>
  </r>
  <r>
    <x v="114"/>
    <s v="Raw-Edge Bucket Hat"/>
    <s v="RETAIL"/>
    <n v="4132.22"/>
    <n v="2103.96"/>
    <s v="CAPS"/>
    <s v="Caps &amp; Hats"/>
  </r>
  <r>
    <x v="115"/>
    <s v="Mesh Bucket Hat"/>
    <s v="RETAIL"/>
    <n v="8557.6200000000008"/>
    <n v="4955.63"/>
    <s v="CAPS"/>
    <s v="Caps &amp; Hats"/>
  </r>
  <r>
    <x v="116"/>
    <s v="Microfiber Bucket Hat"/>
    <s v="RETAIL"/>
    <n v="7130.3"/>
    <n v="4840.91"/>
    <s v="CAPS"/>
    <s v="Caps &amp; Hats"/>
  </r>
  <r>
    <x v="117"/>
    <s v="Crusher Bucket Hat"/>
    <s v="RETAIL"/>
    <n v="10321.52"/>
    <n v="5040"/>
    <s v="CAPS"/>
    <s v="Caps &amp; Hats"/>
  </r>
  <r>
    <x v="118"/>
    <s v="Sportsman Bucket Hat"/>
    <s v="RETAIL"/>
    <n v="7213.0900000000011"/>
    <n v="3982.86"/>
    <s v="CAPS"/>
    <s v="Caps &amp; Hats"/>
  </r>
  <r>
    <x v="119"/>
    <s v="Super Sport Stopwatch"/>
    <s v="RETAIL"/>
    <n v="5521.32"/>
    <n v="2751"/>
    <s v="CLOCKS"/>
    <s v="Clocks &amp; Watches"/>
  </r>
  <r>
    <x v="120"/>
    <s v="Translucent Stopwatch"/>
    <s v="RETAIL"/>
    <n v="11127.689999999999"/>
    <n v="6009.06"/>
    <s v="CLOCKS"/>
    <s v="Clocks &amp; Watches"/>
  </r>
  <r>
    <x v="121"/>
    <s v="Gripper SPORT BOT"/>
    <s v="RETAIL"/>
    <n v="815.72"/>
    <n v="428.73"/>
    <s v="MUGS"/>
    <s v="Mugs &amp; Drinkware"/>
  </r>
  <r>
    <x v="122"/>
    <s v="Aluminum SPORT BOT"/>
    <s v="RETAIL"/>
    <n v="1223.4000000000001"/>
    <n v="760.19999999999993"/>
    <s v="MUGS"/>
    <s v="Mugs &amp; Drinkware"/>
  </r>
  <r>
    <x v="123"/>
    <s v="SPORT BOT with Pop Lid"/>
    <s v="RETAIL"/>
    <n v="769.68000000000006"/>
    <n v="443.3"/>
    <s v="MUGS"/>
    <s v="Mugs &amp; Drinkware"/>
  </r>
  <r>
    <x v="124"/>
    <s v="Wide SPORT BOT"/>
    <s v="RETAIL"/>
    <n v="6422.7400000000007"/>
    <n v="3101.4"/>
    <s v="MUGS"/>
    <s v="Mugs &amp; Drinkware"/>
  </r>
  <r>
    <x v="125"/>
    <s v="3.25&quot; Lamp of Knowledge Trophy"/>
    <s v="ASSEM"/>
    <n v="235.2"/>
    <n v="168.24"/>
    <s v="AWARDS"/>
    <s v="Awards &amp; Recognition"/>
  </r>
  <r>
    <x v="126"/>
    <s v="5&quot; Female Graduate Trophy"/>
    <s v="ASSEM"/>
    <n v="2476.9499999999998"/>
    <n v="2210.7199999999998"/>
    <s v="AWARDS"/>
    <s v="Awards &amp; Recognition"/>
  </r>
  <r>
    <x v="127"/>
    <s v="4.75&quot; Spelling B Trophy"/>
    <s v="ASSEM"/>
    <n v="58.8"/>
    <n v="42.18"/>
    <s v="AWARDS"/>
    <s v="Awards &amp; Recognition"/>
  </r>
  <r>
    <x v="128"/>
    <s v="3.75&quot; Soccer Trophy"/>
    <s v="ASSEM"/>
    <n v="1876.8"/>
    <n v="1441.92"/>
    <s v="AWARDS"/>
    <s v="Awards &amp; Recognition"/>
  </r>
  <r>
    <x v="129"/>
    <s v="3.75&quot; Football Trophy"/>
    <s v="ASSEM"/>
    <n v="5630.4"/>
    <n v="4325.76"/>
    <s v="AWARDS"/>
    <s v="Awards &amp; Recognition"/>
  </r>
  <r>
    <x v="130"/>
    <s v="3.75&quot; Basketball Trophy"/>
    <s v="ASSEM"/>
    <n v="470.4"/>
    <n v="360.48"/>
    <s v="AWARDS"/>
    <s v="Awards &amp; Recognition"/>
  </r>
  <r>
    <x v="131"/>
    <s v="3.75&quot; Wrestling Trophy"/>
    <s v="ASSEM"/>
    <n v="1411.2"/>
    <n v="1081.44"/>
    <s v="AWARDS"/>
    <s v="Awards &amp; Recognition"/>
  </r>
  <r>
    <x v="132"/>
    <s v="10.75&quot; Star Riser Apple Trophy"/>
    <s v="ASSEM"/>
    <n v="5826"/>
    <n v="5030.3999999999996"/>
    <s v="AWARDS"/>
    <s v="Awards &amp; Recognition"/>
  </r>
  <r>
    <x v="133"/>
    <s v="10.75&quot; Star Riser Soccer Trophy"/>
    <s v="ASSEM"/>
    <n v="600.25"/>
    <n v="486.57"/>
    <s v="AWARDS"/>
    <s v="Awards &amp; Recognition"/>
  </r>
  <r>
    <x v="134"/>
    <s v="10.75&quot; Star Riser FootballTrophy"/>
    <s v="ASSEM"/>
    <n v="147"/>
    <n v="119.16000000000001"/>
    <s v="AWARDS"/>
    <s v="Awards &amp; Recognition"/>
  </r>
  <r>
    <x v="135"/>
    <s v="10.75&quot; Star Riser Basketball Trophy"/>
    <s v="ASSEM"/>
    <n v="2334"/>
    <n v="1906.5600000000002"/>
    <s v="AWARDS"/>
    <s v="Awards &amp; Recognition"/>
  </r>
  <r>
    <x v="136"/>
    <s v="10.75&quot; Star Riser Volleyball Trophy"/>
    <s v="ASSEM"/>
    <n v="1740.25"/>
    <n v="1439.85"/>
    <s v="AWARDS"/>
    <s v="Awards &amp; Recognition"/>
  </r>
  <r>
    <x v="137"/>
    <s v="10.75&quot; Tourch Riser WrestlingTrophy"/>
    <s v="ASSEM"/>
    <n v="3509.9999999999995"/>
    <n v="2859.8399999999997"/>
    <s v="AWARDS"/>
    <s v="Awards &amp; Recognition"/>
  </r>
  <r>
    <x v="138"/>
    <s v="10.75&quot; Tourch Riser Lamp of Knowledge Trophy"/>
    <s v="ASSEM"/>
    <n v="2058"/>
    <n v="1643.0400000000002"/>
    <s v="AWARDS"/>
    <s v="Awards &amp; Recognition"/>
  </r>
  <r>
    <x v="139"/>
    <s v="10.75&quot; Tourch Riser Apple Trophy"/>
    <s v="ASSEM"/>
    <n v="4874.4000000000005"/>
    <n v="3638.88"/>
    <s v="AWARDS"/>
    <s v="Awards &amp; Recognition"/>
  </r>
  <r>
    <x v="140"/>
    <s v="10.75&quot; Tourch Riser Soccer Trophy"/>
    <s v="ASSEM"/>
    <n v="2425.75"/>
    <n v="2035.44"/>
    <s v="AWARDS"/>
    <s v="Awards &amp; Recognition"/>
  </r>
  <r>
    <x v="141"/>
    <s v="10.75&quot; Tourch Riser FootballTrophy"/>
    <s v="ASSEM"/>
    <n v="1764"/>
    <n v="1480.32"/>
    <s v="AWARDS"/>
    <s v="Awards &amp; Recognition"/>
  </r>
  <r>
    <x v="142"/>
    <s v="10.75&quot; Tourch Riser Basketball Trophy"/>
    <s v="ASSEM"/>
    <n v="1764"/>
    <n v="1480.32"/>
    <s v="AWARDS"/>
    <s v="Awards &amp; Recognition"/>
  </r>
  <r>
    <x v="143"/>
    <s v="10.75&quot; Tourch Riser Wrestling Trophy"/>
    <s v="ASSEM"/>
    <n v="1764"/>
    <n v="1480.32"/>
    <s v="AWARDS"/>
    <s v="Awards &amp; Recognition"/>
  </r>
  <r>
    <x v="144"/>
    <s v="10.75&quot; Column Apple Trophy"/>
    <s v="ASSEM"/>
    <n v="352.8"/>
    <n v="271.2"/>
    <s v="AWARDS"/>
    <s v="Awards &amp; Recognition"/>
  </r>
  <r>
    <x v="145"/>
    <s v="10.75&quot; Column Football Trophy"/>
    <s v="ASSEM"/>
    <n v="14.7"/>
    <n v="10.75"/>
    <s v="AWARDS"/>
    <s v="Awards &amp; Recognition"/>
  </r>
  <r>
    <x v="146"/>
    <s v="10.75&quot; Column Basketball Trophy"/>
    <s v="ASSEM"/>
    <n v="-86.4"/>
    <n v="-64.5"/>
    <s v="AWARDS"/>
    <s v="Awards &amp; Recognition"/>
  </r>
  <r>
    <x v="147"/>
    <s v="10.75&quot; Column Volleyball Trophy"/>
    <s v="ASSEM"/>
    <n v="14.7"/>
    <n v="10.75"/>
    <s v="AWARDS"/>
    <s v="Awards &amp; Recognition"/>
  </r>
  <r>
    <x v="148"/>
    <s v="10.75&quot; Column Wrestling Trophy"/>
    <s v="ASSEM"/>
    <n v="2073.6"/>
    <n v="1547.9999999999998"/>
    <s v="AWARDS"/>
    <s v="Awards &amp; Recognitio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ItemSalesRank" cacheId="15" applyNumberFormats="0" applyBorderFormats="0" applyFontFormats="0" applyPatternFormats="0" applyAlignmentFormats="0" applyWidthHeightFormats="1" dataCaption="Values" updatedVersion="8" minRefreshableVersion="3" itemPrintTitles="1" createdVersion="5" indent="0" compact="0" compactData="0" multipleFieldFilters="0" chartFormat="7" rowHeaderCaption="Items">
  <location ref="F22:L172" firstHeaderRow="0" firstDataRow="1" firstDataCol="1"/>
  <pivotFields count="11">
    <pivotField name="Item Number" axis="axisRow" compact="0" outline="0" showAll="0" sortType="descending" defaultSubtotal="0">
      <items count="1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0"/>
  </rowFields>
  <rowItems count="150">
    <i>
      <x v="4"/>
    </i>
    <i>
      <x v="13"/>
    </i>
    <i>
      <x v="2"/>
    </i>
    <i>
      <x v="3"/>
    </i>
    <i>
      <x v="11"/>
    </i>
    <i>
      <x v="34"/>
    </i>
    <i>
      <x v="25"/>
    </i>
    <i>
      <x v="108"/>
    </i>
    <i>
      <x v="48"/>
    </i>
    <i>
      <x v="1"/>
    </i>
    <i>
      <x v="44"/>
    </i>
    <i>
      <x v="109"/>
    </i>
    <i>
      <x v="103"/>
    </i>
    <i>
      <x v="47"/>
    </i>
    <i>
      <x v="39"/>
    </i>
    <i>
      <x v="120"/>
    </i>
    <i>
      <x v="12"/>
    </i>
    <i>
      <x v="117"/>
    </i>
    <i>
      <x v="104"/>
    </i>
    <i>
      <x v="37"/>
    </i>
    <i>
      <x v="26"/>
    </i>
    <i>
      <x v="15"/>
    </i>
    <i>
      <x v="100"/>
    </i>
    <i>
      <x v="14"/>
    </i>
    <i>
      <x v="21"/>
    </i>
    <i>
      <x v="115"/>
    </i>
    <i>
      <x v="9"/>
    </i>
    <i>
      <x v="8"/>
    </i>
    <i>
      <x v="20"/>
    </i>
    <i>
      <x/>
    </i>
    <i>
      <x v="22"/>
    </i>
    <i>
      <x v="113"/>
    </i>
    <i>
      <x v="118"/>
    </i>
    <i>
      <x v="116"/>
    </i>
    <i>
      <x v="105"/>
    </i>
    <i>
      <x v="107"/>
    </i>
    <i>
      <x v="43"/>
    </i>
    <i>
      <x v="106"/>
    </i>
    <i>
      <x v="23"/>
    </i>
    <i>
      <x v="124"/>
    </i>
    <i>
      <x v="66"/>
    </i>
    <i>
      <x v="40"/>
    </i>
    <i>
      <x v="132"/>
    </i>
    <i>
      <x v="111"/>
    </i>
    <i>
      <x v="129"/>
    </i>
    <i>
      <x v="70"/>
    </i>
    <i>
      <x v="119"/>
    </i>
    <i>
      <x v="24"/>
    </i>
    <i>
      <x v="74"/>
    </i>
    <i>
      <x v="139"/>
    </i>
    <i>
      <x v="101"/>
    </i>
    <i>
      <x v="19"/>
    </i>
    <i>
      <x v="10"/>
    </i>
    <i>
      <x v="114"/>
    </i>
    <i>
      <x v="87"/>
    </i>
    <i>
      <x v="68"/>
    </i>
    <i>
      <x v="31"/>
    </i>
    <i>
      <x v="18"/>
    </i>
    <i>
      <x v="137"/>
    </i>
    <i>
      <x v="49"/>
    </i>
    <i>
      <x v="35"/>
    </i>
    <i>
      <x v="27"/>
    </i>
    <i>
      <x v="112"/>
    </i>
    <i>
      <x v="16"/>
    </i>
    <i>
      <x v="75"/>
    </i>
    <i>
      <x v="6"/>
    </i>
    <i>
      <x v="67"/>
    </i>
    <i>
      <x v="55"/>
    </i>
    <i>
      <x v="72"/>
    </i>
    <i>
      <x v="73"/>
    </i>
    <i>
      <x v="29"/>
    </i>
    <i>
      <x v="76"/>
    </i>
    <i>
      <x v="126"/>
    </i>
    <i>
      <x v="88"/>
    </i>
    <i>
      <x v="140"/>
    </i>
    <i>
      <x v="7"/>
    </i>
    <i>
      <x v="17"/>
    </i>
    <i>
      <x v="58"/>
    </i>
    <i>
      <x v="90"/>
    </i>
    <i>
      <x v="102"/>
    </i>
    <i>
      <x v="135"/>
    </i>
    <i>
      <x v="42"/>
    </i>
    <i>
      <x v="46"/>
    </i>
    <i>
      <x v="45"/>
    </i>
    <i>
      <x v="53"/>
    </i>
    <i>
      <x v="65"/>
    </i>
    <i>
      <x v="32"/>
    </i>
    <i>
      <x v="69"/>
    </i>
    <i>
      <x v="71"/>
    </i>
    <i>
      <x v="148"/>
    </i>
    <i>
      <x v="138"/>
    </i>
    <i>
      <x v="99"/>
    </i>
    <i>
      <x v="77"/>
    </i>
    <i>
      <x v="128"/>
    </i>
    <i>
      <x v="57"/>
    </i>
    <i>
      <x v="78"/>
    </i>
    <i>
      <x v="94"/>
    </i>
    <i>
      <x v="142"/>
    </i>
    <i>
      <x v="141"/>
    </i>
    <i>
      <x v="143"/>
    </i>
    <i>
      <x v="136"/>
    </i>
    <i>
      <x v="38"/>
    </i>
    <i>
      <x v="59"/>
    </i>
    <i>
      <x v="110"/>
    </i>
    <i>
      <x v="41"/>
    </i>
    <i>
      <x v="56"/>
    </i>
    <i>
      <x v="92"/>
    </i>
    <i>
      <x v="81"/>
    </i>
    <i>
      <x v="131"/>
    </i>
    <i>
      <x v="89"/>
    </i>
    <i>
      <x v="122"/>
    </i>
    <i>
      <x v="82"/>
    </i>
    <i>
      <x v="95"/>
    </i>
    <i>
      <x v="91"/>
    </i>
    <i>
      <x v="83"/>
    </i>
    <i>
      <x v="98"/>
    </i>
    <i>
      <x v="36"/>
    </i>
    <i>
      <x v="121"/>
    </i>
    <i>
      <x v="33"/>
    </i>
    <i>
      <x v="123"/>
    </i>
    <i>
      <x v="5"/>
    </i>
    <i>
      <x v="50"/>
    </i>
    <i>
      <x v="93"/>
    </i>
    <i>
      <x v="133"/>
    </i>
    <i>
      <x v="85"/>
    </i>
    <i>
      <x v="80"/>
    </i>
    <i>
      <x v="96"/>
    </i>
    <i>
      <x v="130"/>
    </i>
    <i>
      <x v="61"/>
    </i>
    <i>
      <x v="86"/>
    </i>
    <i>
      <x v="144"/>
    </i>
    <i>
      <x v="64"/>
    </i>
    <i>
      <x v="51"/>
    </i>
    <i>
      <x v="79"/>
    </i>
    <i>
      <x v="97"/>
    </i>
    <i>
      <x v="54"/>
    </i>
    <i>
      <x v="125"/>
    </i>
    <i>
      <x v="63"/>
    </i>
    <i>
      <x v="28"/>
    </i>
    <i>
      <x v="52"/>
    </i>
    <i>
      <x v="134"/>
    </i>
    <i>
      <x v="84"/>
    </i>
    <i>
      <x v="62"/>
    </i>
    <i>
      <x v="60"/>
    </i>
    <i>
      <x v="30"/>
    </i>
    <i>
      <x v="127"/>
    </i>
    <i>
      <x v="147"/>
    </i>
    <i>
      <x v="145"/>
    </i>
    <i>
      <x v="146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ales Rank" fld="3" baseField="0" baseItem="0">
      <extLst>
        <ext xmlns:x14="http://schemas.microsoft.com/office/spreadsheetml/2009/9/main" uri="{E15A36E0-9728-4e99-A89B-3F7291B0FE68}">
          <x14:dataField pivotShowAs="rankDescending"/>
        </ext>
      </extLst>
    </dataField>
    <dataField name=" Sales Margin%" fld="10" baseField="0" baseItem="2" numFmtId="164"/>
    <dataField name=" Sales (LCY)" fld="3" baseField="0" baseItem="4" numFmtId="165"/>
    <dataField name="Sales Accum" fld="3" showDataAs="runTotal" baseField="0" baseItem="0" numFmtId="165"/>
    <dataField name="Accum%" fld="3" baseField="0" baseItem="0" numFmtId="164">
      <extLst>
        <ext xmlns:x14="http://schemas.microsoft.com/office/spreadsheetml/2009/9/main" uri="{E15A36E0-9728-4e99-A89B-3F7291B0FE68}">
          <x14:dataField pivotShowAs="percentOfRunningTotal"/>
        </ext>
      </extLst>
    </dataField>
    <dataField name=" COGS (LCY)" fld="4" baseField="0" baseItem="1" numFmtId="165"/>
  </dataFields>
  <formats count="31">
    <format dxfId="42">
      <pivotArea collapsedLevelsAreSubtotals="1" fieldPosition="0">
        <references count="1">
          <reference field="0" count="0"/>
        </references>
      </pivotArea>
    </format>
    <format dxfId="41">
      <pivotArea outline="0" fieldPosition="0">
        <references count="1">
          <reference field="4294967294" count="1">
            <x v="4"/>
          </reference>
        </references>
      </pivotArea>
    </format>
    <format dxfId="40">
      <pivotArea outline="0" fieldPosition="0">
        <references count="1">
          <reference field="4294967294" count="1">
            <x v="1"/>
          </reference>
        </references>
      </pivotArea>
    </format>
    <format dxfId="39">
      <pivotArea outline="0" collapsedLevelsAreSubtotals="1" fieldPosition="0">
        <references count="1">
          <reference field="0" count="0" selected="0"/>
        </references>
      </pivotArea>
    </format>
    <format dxfId="3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34">
      <pivotArea field="0" type="button" dataOnly="0" labelOnly="1" outline="0" axis="axisRow" fieldPosition="0"/>
    </format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0" type="button" dataOnly="0" labelOnly="1" outline="0" axis="axisRow" fieldPosition="0"/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8">
      <pivotArea field="0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6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4">
      <pivotArea field="0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2">
      <pivotArea outline="0" fieldPosition="0">
        <references count="1">
          <reference field="4294967294" count="1">
            <x v="2"/>
          </reference>
        </references>
      </pivotArea>
    </format>
    <format dxfId="21">
      <pivotArea outline="0" fieldPosition="0">
        <references count="1">
          <reference field="4294967294" count="1">
            <x v="3"/>
          </reference>
        </references>
      </pivotArea>
    </format>
    <format dxfId="20">
      <pivotArea outline="0" fieldPosition="0">
        <references count="1">
          <reference field="4294967294" count="1">
            <x v="5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0" type="button" dataOnly="0" labelOnly="1" outline="0" axis="axisRow" fieldPosition="0"/>
    </format>
    <format dxfId="16">
      <pivotArea dataOnly="0" labelOnly="1" outline="0" fieldPosition="0">
        <references count="1">
          <reference field="0" count="49">
            <x v="0"/>
            <x v="1"/>
            <x v="2"/>
            <x v="3"/>
            <x v="4"/>
            <x v="7"/>
            <x v="8"/>
            <x v="9"/>
            <x v="11"/>
            <x v="12"/>
            <x v="13"/>
            <x v="14"/>
            <x v="15"/>
            <x v="20"/>
            <x v="22"/>
            <x v="23"/>
            <x v="24"/>
            <x v="25"/>
            <x v="26"/>
            <x v="27"/>
            <x v="33"/>
            <x v="34"/>
            <x v="35"/>
            <x v="37"/>
            <x v="39"/>
            <x v="40"/>
            <x v="41"/>
            <x v="42"/>
            <x v="43"/>
            <x v="44"/>
            <x v="45"/>
            <x v="46"/>
            <x v="47"/>
            <x v="48"/>
            <x v="66"/>
            <x v="100"/>
            <x v="101"/>
            <x v="103"/>
            <x v="104"/>
            <x v="105"/>
            <x v="108"/>
            <x v="109"/>
            <x v="111"/>
            <x v="112"/>
            <x v="113"/>
            <x v="115"/>
            <x v="116"/>
            <x v="118"/>
            <x v="120"/>
          </reference>
        </references>
      </pivotArea>
    </format>
    <format dxfId="15">
      <pivotArea dataOnly="0" labelOnly="1" outline="0" fieldPosition="0">
        <references count="1">
          <reference field="0" count="50">
            <x v="6"/>
            <x v="10"/>
            <x v="16"/>
            <x v="17"/>
            <x v="18"/>
            <x v="19"/>
            <x v="21"/>
            <x v="28"/>
            <x v="29"/>
            <x v="30"/>
            <x v="31"/>
            <x v="32"/>
            <x v="38"/>
            <x v="49"/>
            <x v="53"/>
            <x v="54"/>
            <x v="55"/>
            <x v="57"/>
            <x v="59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81"/>
            <x v="82"/>
            <x v="83"/>
            <x v="85"/>
            <x v="88"/>
            <x v="89"/>
            <x v="90"/>
            <x v="91"/>
            <x v="94"/>
            <x v="102"/>
            <x v="106"/>
            <x v="107"/>
            <x v="110"/>
            <x v="114"/>
            <x v="117"/>
            <x v="119"/>
            <x v="122"/>
            <x v="123"/>
            <x v="124"/>
          </reference>
        </references>
      </pivotArea>
    </format>
    <format dxfId="14">
      <pivotArea dataOnly="0" labelOnly="1" outline="0" fieldPosition="0">
        <references count="1">
          <reference field="0" count="26">
            <x v="5"/>
            <x v="36"/>
            <x v="50"/>
            <x v="51"/>
            <x v="52"/>
            <x v="56"/>
            <x v="58"/>
            <x v="60"/>
            <x v="61"/>
            <x v="62"/>
            <x v="63"/>
            <x v="64"/>
            <x v="65"/>
            <x v="79"/>
            <x v="80"/>
            <x v="84"/>
            <x v="86"/>
            <x v="87"/>
            <x v="92"/>
            <x v="93"/>
            <x v="95"/>
            <x v="96"/>
            <x v="97"/>
            <x v="98"/>
            <x v="99"/>
            <x v="121"/>
          </reference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conditionalFormats count="5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</conditionalFormats>
  <chartFormats count="3"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Top10" cacheId="15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Items">
  <location ref="C5:F8" firstHeaderRow="0" firstDataRow="1" firstDataCol="1"/>
  <pivotFields count="11">
    <pivotField name="Item Number" axis="axisRow" showAll="0" measureFilter="1" sortType="descending">
      <items count="1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multipleItemSelectionAllowed="1" showAll="0"/>
    <pivotField dataField="1" showAll="0"/>
    <pivotField showAll="0"/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3">
    <i>
      <x v="4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COGS (LCY)" fld="4" baseField="0" baseItem="0"/>
    <dataField name=" Sales Margin%" fld="10" baseField="0" baseItem="11" numFmtId="1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percent" evalOrder="-1" id="4" iMeasureFld="0">
      <autoFilter ref="A1">
        <filterColumn colId="0">
          <top10 percent="1"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Top20" cacheId="15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Items">
  <location ref="H5:K10" firstHeaderRow="0" firstDataRow="1" firstDataCol="1"/>
  <pivotFields count="11">
    <pivotField name="Item Number" axis="axisRow" showAll="0" measureFilter="1" sortType="descending">
      <items count="1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multipleItemSelectionAllowed="1" showAll="0"/>
    <pivotField dataField="1" showAll="0"/>
    <pivotField showAll="0"/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5">
    <i>
      <x v="4"/>
    </i>
    <i>
      <x v="13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COGS (LCY)" fld="4" baseField="0" baseItem="0"/>
    <dataField name=" Sales Margin%" fld="10" baseField="0" baseItem="11" numFmtId="10"/>
  </dataField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percent" evalOrder="-1" id="4" iMeasureFld="0">
      <autoFilter ref="A1">
        <filterColumn colId="0">
          <top10 percent="1" val="25" filterVal="2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3000000}" name="Top50" cacheId="15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Items">
  <location ref="M5:P22" firstHeaderRow="0" firstDataRow="1" firstDataCol="1"/>
  <pivotFields count="11">
    <pivotField name="Item Number" axis="axisRow" showAll="0" measureFilter="1" sortType="descending">
      <items count="1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multipleItemSelectionAllowed="1" showAll="0"/>
    <pivotField dataField="1" showAll="0"/>
    <pivotField showAll="0"/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17">
    <i>
      <x v="4"/>
    </i>
    <i>
      <x v="13"/>
    </i>
    <i>
      <x v="2"/>
    </i>
    <i>
      <x v="3"/>
    </i>
    <i>
      <x v="11"/>
    </i>
    <i>
      <x v="34"/>
    </i>
    <i>
      <x v="25"/>
    </i>
    <i>
      <x v="108"/>
    </i>
    <i>
      <x v="48"/>
    </i>
    <i>
      <x v="1"/>
    </i>
    <i>
      <x v="44"/>
    </i>
    <i>
      <x v="109"/>
    </i>
    <i>
      <x v="103"/>
    </i>
    <i>
      <x v="47"/>
    </i>
    <i>
      <x v="39"/>
    </i>
    <i>
      <x v="12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COGS (LCY)" fld="4" baseField="0" baseItem="0"/>
    <dataField name=" Sales Margin%" fld="10" baseField="0" baseItem="11" numFmtId="10"/>
  </dataField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percent" evalOrder="-1" id="5" iMeasureFld="0">
      <autoFilter ref="A1">
        <filterColumn colId="0">
          <top10 percent="1" val="50" filterVal="5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5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Items">
  <location ref="R5:U56" firstHeaderRow="0" firstDataRow="1" firstDataCol="1"/>
  <pivotFields count="11">
    <pivotField name="Item Number" axis="axisRow" showAll="0" measureFilter="1" sortType="descending">
      <items count="1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multipleItemSelectionAllowed="1" showAll="0"/>
    <pivotField dataField="1" showAll="0"/>
    <pivotField showAll="0"/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51">
    <i>
      <x v="4"/>
    </i>
    <i>
      <x v="13"/>
    </i>
    <i>
      <x v="2"/>
    </i>
    <i>
      <x v="3"/>
    </i>
    <i>
      <x v="11"/>
    </i>
    <i>
      <x v="34"/>
    </i>
    <i>
      <x v="25"/>
    </i>
    <i>
      <x v="108"/>
    </i>
    <i>
      <x v="48"/>
    </i>
    <i>
      <x v="1"/>
    </i>
    <i>
      <x v="44"/>
    </i>
    <i>
      <x v="109"/>
    </i>
    <i>
      <x v="103"/>
    </i>
    <i>
      <x v="47"/>
    </i>
    <i>
      <x v="39"/>
    </i>
    <i>
      <x v="120"/>
    </i>
    <i>
      <x v="12"/>
    </i>
    <i>
      <x v="117"/>
    </i>
    <i>
      <x v="104"/>
    </i>
    <i>
      <x v="37"/>
    </i>
    <i>
      <x v="26"/>
    </i>
    <i>
      <x v="15"/>
    </i>
    <i>
      <x v="100"/>
    </i>
    <i>
      <x v="14"/>
    </i>
    <i>
      <x v="21"/>
    </i>
    <i>
      <x v="115"/>
    </i>
    <i>
      <x v="9"/>
    </i>
    <i>
      <x v="8"/>
    </i>
    <i>
      <x v="20"/>
    </i>
    <i>
      <x/>
    </i>
    <i>
      <x v="22"/>
    </i>
    <i>
      <x v="113"/>
    </i>
    <i>
      <x v="118"/>
    </i>
    <i>
      <x v="116"/>
    </i>
    <i>
      <x v="105"/>
    </i>
    <i>
      <x v="107"/>
    </i>
    <i>
      <x v="43"/>
    </i>
    <i>
      <x v="106"/>
    </i>
    <i>
      <x v="23"/>
    </i>
    <i>
      <x v="124"/>
    </i>
    <i>
      <x v="66"/>
    </i>
    <i>
      <x v="40"/>
    </i>
    <i>
      <x v="132"/>
    </i>
    <i>
      <x v="111"/>
    </i>
    <i>
      <x v="129"/>
    </i>
    <i>
      <x v="70"/>
    </i>
    <i>
      <x v="119"/>
    </i>
    <i>
      <x v="24"/>
    </i>
    <i>
      <x v="74"/>
    </i>
    <i>
      <x v="13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COGS (LCY)" fld="4" baseField="0" baseItem="0"/>
    <dataField name=" Sales Margin%" fld="10" baseField="0" baseItem="11" numFmtId="10"/>
  </dataField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percent" evalOrder="-1" id="6" iMeasureFld="0">
      <autoFilter ref="A1">
        <filterColumn colId="0">
          <top10 percent="1" val="80" filterVal="8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3223D5-DB8F-439B-B3A6-3C9E841C469B}" name="ItemInfo" displayName="ItemInfo" ref="D11:J160" totalsRowShown="0">
  <autoFilter ref="D11:J160" xr:uid="{6C3223D5-DB8F-439B-B3A6-3C9E841C469B}"/>
  <tableColumns count="7">
    <tableColumn id="1" xr3:uid="{6570B1F5-1F4E-4E34-B05A-961109E05F3F}" name="No." dataDxfId="6"/>
    <tableColumn id="2" xr3:uid="{01CFD87F-4579-48BF-B946-2EB22B03DC71}" name="Description" dataDxfId="5"/>
    <tableColumn id="3" xr3:uid="{CAA8E5FD-CB81-45F3-A629-646317FDA523}" name="Gen. Prod. Posting Group" dataDxfId="4"/>
    <tableColumn id="4" xr3:uid="{B993A1E5-62B0-4314-BBBD-67C266D3234A}" name="Sales (LCY)" dataDxfId="3"/>
    <tableColumn id="5" xr3:uid="{0DBA327E-82D4-495D-94C3-2764043F28CF}" name="COGS (LCY)" dataDxfId="2"/>
    <tableColumn id="6" xr3:uid="{5DFA36EE-B335-4A66-8AD9-AAEEA13D7782}" name="Item Category Code" dataDxfId="1"/>
    <tableColumn id="7" xr3:uid="{4338E7CE-3DFE-4BA2-BDDF-E86D00AB15A0}" name="Item Category - Descrip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72"/>
  <sheetViews>
    <sheetView showGridLines="0" tabSelected="1" topLeftCell="C2" workbookViewId="0"/>
  </sheetViews>
  <sheetFormatPr defaultColWidth="9.140625" defaultRowHeight="15" x14ac:dyDescent="0.25"/>
  <cols>
    <col min="1" max="1" width="9.140625" hidden="1" customWidth="1"/>
    <col min="2" max="2" width="12" hidden="1" customWidth="1"/>
    <col min="3" max="3" width="12" customWidth="1"/>
    <col min="4" max="4" width="9.28515625" customWidth="1"/>
    <col min="5" max="5" width="13.28515625" customWidth="1"/>
    <col min="6" max="6" width="14.7109375" customWidth="1"/>
    <col min="7" max="7" width="10.28515625" customWidth="1"/>
    <col min="8" max="8" width="14.28515625" customWidth="1"/>
    <col min="9" max="10" width="12.7109375" customWidth="1"/>
    <col min="11" max="11" width="8.28515625" customWidth="1"/>
    <col min="12" max="12" width="12.7109375" customWidth="1"/>
    <col min="13" max="13" width="11.85546875" customWidth="1"/>
    <col min="14" max="15" width="11" customWidth="1"/>
    <col min="16" max="16" width="8.28515625" hidden="1" customWidth="1"/>
    <col min="17" max="17" width="7.28515625" hidden="1" customWidth="1"/>
    <col min="18" max="19" width="11" hidden="1" customWidth="1"/>
    <col min="20" max="20" width="12" hidden="1" customWidth="1"/>
    <col min="21" max="21" width="10.28515625" hidden="1" customWidth="1"/>
    <col min="22" max="627" width="34.140625" bestFit="1" customWidth="1"/>
    <col min="628" max="628" width="15.28515625" bestFit="1" customWidth="1"/>
    <col min="629" max="629" width="19.28515625" bestFit="1" customWidth="1"/>
    <col min="630" max="630" width="16" bestFit="1" customWidth="1"/>
    <col min="631" max="631" width="16.85546875" bestFit="1" customWidth="1"/>
    <col min="632" max="632" width="13.28515625" bestFit="1" customWidth="1"/>
  </cols>
  <sheetData>
    <row r="1" spans="1:21" hidden="1" x14ac:dyDescent="0.25">
      <c r="A1" t="s">
        <v>330</v>
      </c>
      <c r="B1" t="s">
        <v>324</v>
      </c>
      <c r="P1" t="s">
        <v>324</v>
      </c>
      <c r="Q1" t="s">
        <v>324</v>
      </c>
      <c r="R1" t="s">
        <v>324</v>
      </c>
      <c r="S1" t="s">
        <v>324</v>
      </c>
      <c r="T1" t="s">
        <v>324</v>
      </c>
      <c r="U1" t="s">
        <v>324</v>
      </c>
    </row>
    <row r="2" spans="1:21" x14ac:dyDescent="0.25">
      <c r="P2" s="18" t="s">
        <v>169</v>
      </c>
      <c r="Q2" s="18" t="s">
        <v>168</v>
      </c>
      <c r="R2" s="18" t="s">
        <v>177</v>
      </c>
      <c r="S2" s="18" t="s">
        <v>329</v>
      </c>
      <c r="T2" s="18" t="s">
        <v>178</v>
      </c>
      <c r="U2" s="18" t="s">
        <v>328</v>
      </c>
    </row>
    <row r="3" spans="1:21" x14ac:dyDescent="0.25">
      <c r="P3" s="18" t="s">
        <v>170</v>
      </c>
      <c r="Q3" s="18">
        <f ca="1">PctPivots!$B$6</f>
        <v>2</v>
      </c>
      <c r="R3" s="18">
        <f>GETPIVOTDATA(" Sales (LCY)",PctPivots!$C$5)</f>
        <v>124626.09</v>
      </c>
      <c r="S3" s="18">
        <f>GETPIVOTDATA(" COGS (LCY)",PctPivots!$C$5)</f>
        <v>67023.47</v>
      </c>
      <c r="T3" s="18">
        <f>GETPIVOTDATA(" Sales Margin%",PctPivots!$C$5)</f>
        <v>0.46220354020574661</v>
      </c>
      <c r="U3" s="18" t="str">
        <f ca="1">CONCATENATE(Q3," Items")</f>
        <v>2 Items</v>
      </c>
    </row>
    <row r="4" spans="1:21" ht="26.25" x14ac:dyDescent="0.4">
      <c r="D4" s="19" t="s">
        <v>158</v>
      </c>
      <c r="P4" s="18" t="s">
        <v>171</v>
      </c>
      <c r="Q4" s="18">
        <f ca="1">PctPivots!$G$6</f>
        <v>4</v>
      </c>
      <c r="R4" s="18">
        <f>GETPIVOTDATA(" Sales (LCY)",PctPivots!$H$5)</f>
        <v>221513.59</v>
      </c>
      <c r="S4" s="18">
        <f>GETPIVOTDATA(" COGS (LCY)",PctPivots!$H$5)</f>
        <v>119341.54000000001</v>
      </c>
      <c r="T4" s="18">
        <f>GETPIVOTDATA(" Sales Margin%",PctPivots!$H$5)</f>
        <v>0.46124506401616255</v>
      </c>
      <c r="U4" s="18" t="str">
        <f t="shared" ref="U4:U7" ca="1" si="0">CONCATENATE(Q4," Items")</f>
        <v>4 Items</v>
      </c>
    </row>
    <row r="5" spans="1:21" x14ac:dyDescent="0.25">
      <c r="D5" s="20" t="str">
        <f>CONCATENATE("     Period:  ",Report!D6)</f>
        <v xml:space="preserve">     Period:  1/1/2019..10/1/2019</v>
      </c>
      <c r="P5" s="18" t="s">
        <v>172</v>
      </c>
      <c r="Q5" s="18">
        <f ca="1">PctPivots!$L$6</f>
        <v>16</v>
      </c>
      <c r="R5" s="18">
        <f>GETPIVOTDATA(" Sales (LCY)",PctPivots!$M$5)</f>
        <v>434128.16000000003</v>
      </c>
      <c r="S5" s="18">
        <f>GETPIVOTDATA(" COGS (LCY)",PctPivots!$M$5)</f>
        <v>231838.51</v>
      </c>
      <c r="T5" s="18">
        <f>GETPIVOTDATA(" Sales Margin%",PctPivots!$M$5)</f>
        <v>0.46596758431887947</v>
      </c>
      <c r="U5" s="18" t="str">
        <f t="shared" ca="1" si="0"/>
        <v>16 Items</v>
      </c>
    </row>
    <row r="6" spans="1:21" x14ac:dyDescent="0.25">
      <c r="P6" s="18" t="s">
        <v>173</v>
      </c>
      <c r="Q6" s="18">
        <f ca="1">PctPivots!$Q$6</f>
        <v>50</v>
      </c>
      <c r="R6" s="18">
        <f>GETPIVOTDATA(" Sales (LCY)",PctPivots!$R$5)</f>
        <v>684611.30000000028</v>
      </c>
      <c r="S6" s="18">
        <f>GETPIVOTDATA(" COGS (LCY)",PctPivots!$R$5)</f>
        <v>378300.05000000005</v>
      </c>
      <c r="T6" s="18">
        <f>GETPIVOTDATA(" Sales Margin%",PctPivots!$R$5)</f>
        <v>0.44742359642617657</v>
      </c>
      <c r="U6" s="18" t="str">
        <f t="shared" ca="1" si="0"/>
        <v>50 Items</v>
      </c>
    </row>
    <row r="7" spans="1:21" x14ac:dyDescent="0.25">
      <c r="P7" s="18" t="s">
        <v>161</v>
      </c>
      <c r="Q7" s="18">
        <f ca="1">$B$23</f>
        <v>149</v>
      </c>
      <c r="R7" s="18">
        <f>GETPIVOTDATA(" Sales (LCY)",$F$22)</f>
        <v>850776.80000000016</v>
      </c>
      <c r="S7" s="18">
        <f>GETPIVOTDATA(" COGS (LCY)",$F$22)</f>
        <v>478082.57999999978</v>
      </c>
      <c r="T7" s="18">
        <f>GETPIVOTDATA(" Sales Margin%",$F$22)</f>
        <v>0.43806344977907286</v>
      </c>
      <c r="U7" s="18" t="str">
        <f t="shared" ca="1" si="0"/>
        <v>149 Items</v>
      </c>
    </row>
    <row r="8" spans="1:21" x14ac:dyDescent="0.25">
      <c r="K8" s="18"/>
      <c r="P8" s="18" t="s">
        <v>174</v>
      </c>
      <c r="Q8" s="18">
        <f ca="1">Q7-Q6</f>
        <v>99</v>
      </c>
      <c r="R8" s="18">
        <f>R7-R6</f>
        <v>166165.49999999988</v>
      </c>
      <c r="S8" s="18">
        <f>S7-S6</f>
        <v>99782.529999999737</v>
      </c>
      <c r="T8" s="18">
        <f>(R8-S8)/R8</f>
        <v>0.3994991138353039</v>
      </c>
      <c r="U8" s="18"/>
    </row>
    <row r="9" spans="1:21" x14ac:dyDescent="0.25">
      <c r="K9" s="18"/>
    </row>
    <row r="10" spans="1:21" x14ac:dyDescent="0.25">
      <c r="K10" s="18"/>
      <c r="P10" s="18"/>
      <c r="Q10" s="18" t="s">
        <v>175</v>
      </c>
      <c r="R10" s="18" t="s">
        <v>163</v>
      </c>
      <c r="S10" s="18" t="s">
        <v>164</v>
      </c>
      <c r="T10" s="18" t="s">
        <v>165</v>
      </c>
      <c r="U10" s="18" t="s">
        <v>328</v>
      </c>
    </row>
    <row r="11" spans="1:21" x14ac:dyDescent="0.25">
      <c r="K11" s="18"/>
      <c r="P11" s="18" t="s">
        <v>170</v>
      </c>
      <c r="Q11" s="18">
        <f ca="1">Q3</f>
        <v>2</v>
      </c>
      <c r="R11" s="18">
        <f>R3</f>
        <v>124626.09</v>
      </c>
      <c r="S11" s="18">
        <f>S3</f>
        <v>67023.47</v>
      </c>
      <c r="T11" s="18">
        <f>T3</f>
        <v>0.46220354020574661</v>
      </c>
      <c r="U11" s="18" t="str">
        <f ca="1">CONCATENATE(Q11," items contributed to ",P11," of sales")</f>
        <v>2 items contributed to top 10% of sales</v>
      </c>
    </row>
    <row r="12" spans="1:21" x14ac:dyDescent="0.25">
      <c r="K12" s="18"/>
      <c r="P12" s="18" t="s">
        <v>325</v>
      </c>
      <c r="Q12" s="18">
        <f t="shared" ref="Q12:S14" ca="1" si="1">Q4-Q3</f>
        <v>2</v>
      </c>
      <c r="R12" s="18">
        <f t="shared" si="1"/>
        <v>96887.5</v>
      </c>
      <c r="S12" s="18">
        <f t="shared" si="1"/>
        <v>52318.070000000007</v>
      </c>
      <c r="T12" s="18">
        <f>(R12-S12)/R12</f>
        <v>0.46001217907366782</v>
      </c>
      <c r="U12" s="18" t="str">
        <f t="shared" ref="U12:U15" ca="1" si="2">CONCATENATE(Q12," items contributed to ",P12," of sales")</f>
        <v>2 items contributed to 11-25% of sales</v>
      </c>
    </row>
    <row r="13" spans="1:21" x14ac:dyDescent="0.25">
      <c r="K13" s="18"/>
      <c r="P13" s="18" t="s">
        <v>326</v>
      </c>
      <c r="Q13" s="18">
        <f t="shared" ca="1" si="1"/>
        <v>12</v>
      </c>
      <c r="R13" s="18">
        <f t="shared" si="1"/>
        <v>212614.57000000004</v>
      </c>
      <c r="S13" s="18">
        <f t="shared" si="1"/>
        <v>112496.97</v>
      </c>
      <c r="T13" s="18">
        <f>(R13-S13)/R13</f>
        <v>0.47088776653453251</v>
      </c>
      <c r="U13" s="18" t="str">
        <f t="shared" ca="1" si="2"/>
        <v>12 items contributed to 26-50% of sales</v>
      </c>
    </row>
    <row r="14" spans="1:21" x14ac:dyDescent="0.25">
      <c r="K14" s="18"/>
      <c r="P14" s="18" t="s">
        <v>327</v>
      </c>
      <c r="Q14" s="18">
        <f t="shared" ca="1" si="1"/>
        <v>34</v>
      </c>
      <c r="R14" s="18">
        <f t="shared" si="1"/>
        <v>250483.14000000025</v>
      </c>
      <c r="S14" s="18">
        <f t="shared" si="1"/>
        <v>146461.54000000004</v>
      </c>
      <c r="T14" s="18">
        <f>(R14-S14)/R14</f>
        <v>0.41528383906397892</v>
      </c>
      <c r="U14" s="18" t="str">
        <f t="shared" ca="1" si="2"/>
        <v>34 items contributed to 51-80% of sales</v>
      </c>
    </row>
    <row r="15" spans="1:21" x14ac:dyDescent="0.25">
      <c r="P15" s="18" t="s">
        <v>176</v>
      </c>
      <c r="Q15" s="18">
        <f ca="1">Q8</f>
        <v>99</v>
      </c>
      <c r="R15" s="18">
        <f>R8</f>
        <v>166165.49999999988</v>
      </c>
      <c r="S15" s="18">
        <f>S8</f>
        <v>99782.529999999737</v>
      </c>
      <c r="T15" s="18">
        <f>T8</f>
        <v>0.3994991138353039</v>
      </c>
      <c r="U15" s="18" t="str">
        <f t="shared" ca="1" si="2"/>
        <v>99 items contributed to bottom 20% of sales</v>
      </c>
    </row>
    <row r="16" spans="1:21" x14ac:dyDescent="0.25">
      <c r="P16" s="18"/>
      <c r="Q16" s="18">
        <f ca="1">SUM(Q11:Q15)</f>
        <v>149</v>
      </c>
      <c r="R16" s="18">
        <f>SUM(R11:R15)</f>
        <v>850776.80000000016</v>
      </c>
      <c r="S16" s="18"/>
      <c r="T16" s="18"/>
      <c r="U16" s="18"/>
    </row>
    <row r="22" spans="2:12" ht="30" x14ac:dyDescent="0.25">
      <c r="D22" s="21"/>
      <c r="F22" s="25" t="s">
        <v>157</v>
      </c>
      <c r="G22" s="26" t="s">
        <v>150</v>
      </c>
      <c r="H22" s="26" t="s">
        <v>152</v>
      </c>
      <c r="I22" s="27" t="s">
        <v>148</v>
      </c>
      <c r="J22" s="27" t="s">
        <v>151</v>
      </c>
      <c r="K22" s="27" t="s">
        <v>149</v>
      </c>
      <c r="L22" s="28" t="s">
        <v>162</v>
      </c>
    </row>
    <row r="23" spans="2:12" x14ac:dyDescent="0.25">
      <c r="B23">
        <f ca="1">ROWS(TotalItems)-3</f>
        <v>149</v>
      </c>
      <c r="F23" s="29" t="s">
        <v>20</v>
      </c>
      <c r="G23" s="30">
        <v>1</v>
      </c>
      <c r="H23" s="31">
        <v>0.52387452447513616</v>
      </c>
      <c r="I23" s="32">
        <v>71860.070000000007</v>
      </c>
      <c r="J23" s="32">
        <v>71860.070000000007</v>
      </c>
      <c r="K23" s="31">
        <v>8.4464068601776632E-2</v>
      </c>
      <c r="L23" s="32">
        <v>34214.410000000003</v>
      </c>
    </row>
    <row r="24" spans="2:12" x14ac:dyDescent="0.25">
      <c r="F24" s="29" t="s">
        <v>29</v>
      </c>
      <c r="G24" s="30">
        <v>2</v>
      </c>
      <c r="H24" s="31">
        <v>0.37821613227603673</v>
      </c>
      <c r="I24" s="32">
        <v>52766.02</v>
      </c>
      <c r="J24" s="32">
        <v>124626.09</v>
      </c>
      <c r="K24" s="31">
        <v>0.14648505930109987</v>
      </c>
      <c r="L24" s="32">
        <v>32809.06</v>
      </c>
    </row>
    <row r="25" spans="2:12" x14ac:dyDescent="0.25">
      <c r="F25" s="29" t="s">
        <v>18</v>
      </c>
      <c r="G25" s="30">
        <v>3</v>
      </c>
      <c r="H25" s="31">
        <v>0.46704759667568813</v>
      </c>
      <c r="I25" s="32">
        <v>49722.170000000006</v>
      </c>
      <c r="J25" s="32">
        <v>174348.26</v>
      </c>
      <c r="K25" s="31">
        <v>0.20492831962507674</v>
      </c>
      <c r="L25" s="32">
        <v>26499.550000000003</v>
      </c>
    </row>
    <row r="26" spans="2:12" x14ac:dyDescent="0.25">
      <c r="F26" s="29" t="s">
        <v>19</v>
      </c>
      <c r="G26" s="30">
        <v>4</v>
      </c>
      <c r="H26" s="31">
        <v>0.45259537037056663</v>
      </c>
      <c r="I26" s="32">
        <v>47165.329999999994</v>
      </c>
      <c r="J26" s="32">
        <v>221513.59</v>
      </c>
      <c r="K26" s="31">
        <v>0.26036627938138412</v>
      </c>
      <c r="L26" s="32">
        <v>25818.52</v>
      </c>
    </row>
    <row r="27" spans="2:12" x14ac:dyDescent="0.25">
      <c r="F27" s="29" t="s">
        <v>27</v>
      </c>
      <c r="G27" s="30">
        <v>5</v>
      </c>
      <c r="H27" s="31">
        <v>0.44888321576127155</v>
      </c>
      <c r="I27" s="32">
        <v>31039.119999999999</v>
      </c>
      <c r="J27" s="32">
        <v>252552.71</v>
      </c>
      <c r="K27" s="31">
        <v>0.29684954972914157</v>
      </c>
      <c r="L27" s="32">
        <v>17106.18</v>
      </c>
    </row>
    <row r="28" spans="2:12" x14ac:dyDescent="0.25">
      <c r="F28" s="29" t="s">
        <v>50</v>
      </c>
      <c r="G28" s="30">
        <v>6</v>
      </c>
      <c r="H28" s="31">
        <v>0.49158715924955554</v>
      </c>
      <c r="I28" s="32">
        <v>24511.340000000004</v>
      </c>
      <c r="J28" s="32">
        <v>277064.05</v>
      </c>
      <c r="K28" s="31">
        <v>0.32566009087224751</v>
      </c>
      <c r="L28" s="32">
        <v>12461.880000000001</v>
      </c>
    </row>
    <row r="29" spans="2:12" x14ac:dyDescent="0.25">
      <c r="F29" s="29" t="s">
        <v>41</v>
      </c>
      <c r="G29" s="30">
        <v>7</v>
      </c>
      <c r="H29" s="31">
        <v>0.52732769256304479</v>
      </c>
      <c r="I29" s="32">
        <v>21147.23</v>
      </c>
      <c r="J29" s="32">
        <v>298211.27999999997</v>
      </c>
      <c r="K29" s="31">
        <v>0.35051646918439705</v>
      </c>
      <c r="L29" s="32">
        <v>9995.7100000000009</v>
      </c>
    </row>
    <row r="30" spans="2:12" x14ac:dyDescent="0.25">
      <c r="F30" s="29" t="s">
        <v>124</v>
      </c>
      <c r="G30" s="30">
        <v>8</v>
      </c>
      <c r="H30" s="31">
        <v>0.5084680577479499</v>
      </c>
      <c r="I30" s="32">
        <v>20671.21</v>
      </c>
      <c r="J30" s="32">
        <v>318882.49</v>
      </c>
      <c r="K30" s="31">
        <v>0.37481333529546168</v>
      </c>
      <c r="L30" s="32">
        <v>10160.56</v>
      </c>
    </row>
    <row r="31" spans="2:12" x14ac:dyDescent="0.25">
      <c r="F31" s="29" t="s">
        <v>64</v>
      </c>
      <c r="G31" s="30">
        <v>9</v>
      </c>
      <c r="H31" s="31">
        <v>0.45482668672410742</v>
      </c>
      <c r="I31" s="32">
        <v>18719.57</v>
      </c>
      <c r="J31" s="32">
        <v>337602.06</v>
      </c>
      <c r="K31" s="31">
        <v>0.39681625074872745</v>
      </c>
      <c r="L31" s="32">
        <v>10205.41</v>
      </c>
    </row>
    <row r="32" spans="2:12" x14ac:dyDescent="0.25">
      <c r="F32" s="29" t="s">
        <v>17</v>
      </c>
      <c r="G32" s="30">
        <v>10</v>
      </c>
      <c r="H32" s="31">
        <v>0.49480472159283895</v>
      </c>
      <c r="I32" s="32">
        <v>18607.28</v>
      </c>
      <c r="J32" s="32">
        <v>356209.33999999997</v>
      </c>
      <c r="K32" s="31">
        <v>0.41868718093864327</v>
      </c>
      <c r="L32" s="32">
        <v>9400.31</v>
      </c>
    </row>
    <row r="33" spans="6:12" x14ac:dyDescent="0.25">
      <c r="F33" s="29" t="s">
        <v>60</v>
      </c>
      <c r="G33" s="30">
        <v>11</v>
      </c>
      <c r="H33" s="31">
        <v>0.5044904767934848</v>
      </c>
      <c r="I33" s="32">
        <v>14135.47</v>
      </c>
      <c r="J33" s="32">
        <v>370344.80999999994</v>
      </c>
      <c r="K33" s="31">
        <v>0.43530196168959928</v>
      </c>
      <c r="L33" s="32">
        <v>7004.2599999999993</v>
      </c>
    </row>
    <row r="34" spans="6:12" x14ac:dyDescent="0.25">
      <c r="F34" s="29" t="s">
        <v>125</v>
      </c>
      <c r="G34" s="30">
        <v>12</v>
      </c>
      <c r="H34" s="31">
        <v>0.37956654120878142</v>
      </c>
      <c r="I34" s="32">
        <v>13909.050000000001</v>
      </c>
      <c r="J34" s="32">
        <v>384253.85999999993</v>
      </c>
      <c r="K34" s="31">
        <v>0.45165060918445338</v>
      </c>
      <c r="L34" s="32">
        <v>8629.64</v>
      </c>
    </row>
    <row r="35" spans="6:12" x14ac:dyDescent="0.25">
      <c r="F35" s="29" t="s">
        <v>119</v>
      </c>
      <c r="G35" s="30">
        <v>13</v>
      </c>
      <c r="H35" s="31">
        <v>0.5115572570003335</v>
      </c>
      <c r="I35" s="32">
        <v>13792.199999999999</v>
      </c>
      <c r="J35" s="32">
        <v>398046.05999999994</v>
      </c>
      <c r="K35" s="31">
        <v>0.46786191160830887</v>
      </c>
      <c r="L35" s="32">
        <v>6736.7</v>
      </c>
    </row>
    <row r="36" spans="6:12" x14ac:dyDescent="0.25">
      <c r="F36" s="29" t="s">
        <v>63</v>
      </c>
      <c r="G36" s="30">
        <v>14</v>
      </c>
      <c r="H36" s="31">
        <v>0.33296024175704897</v>
      </c>
      <c r="I36" s="32">
        <v>12713.590000000002</v>
      </c>
      <c r="J36" s="32">
        <v>410759.64999999997</v>
      </c>
      <c r="K36" s="31">
        <v>0.48280541970584984</v>
      </c>
      <c r="L36" s="32">
        <v>8480.4700000000012</v>
      </c>
    </row>
    <row r="37" spans="6:12" x14ac:dyDescent="0.25">
      <c r="F37" s="29" t="s">
        <v>55</v>
      </c>
      <c r="G37" s="30">
        <v>15</v>
      </c>
      <c r="H37" s="31">
        <v>0.48477389586645347</v>
      </c>
      <c r="I37" s="32">
        <v>12240.820000000002</v>
      </c>
      <c r="J37" s="32">
        <v>423000.47</v>
      </c>
      <c r="K37" s="31">
        <v>0.49719323564065204</v>
      </c>
      <c r="L37" s="32">
        <v>6306.79</v>
      </c>
    </row>
    <row r="38" spans="6:12" x14ac:dyDescent="0.25">
      <c r="F38" s="29" t="s">
        <v>136</v>
      </c>
      <c r="G38" s="30">
        <v>16</v>
      </c>
      <c r="H38" s="31">
        <v>0.45999034840115055</v>
      </c>
      <c r="I38" s="32">
        <v>11127.689999999999</v>
      </c>
      <c r="J38" s="32">
        <v>434128.16</v>
      </c>
      <c r="K38" s="31">
        <v>0.51027268256492175</v>
      </c>
      <c r="L38" s="32">
        <v>6009.06</v>
      </c>
    </row>
    <row r="39" spans="6:12" x14ac:dyDescent="0.25">
      <c r="F39" s="29" t="s">
        <v>28</v>
      </c>
      <c r="G39" s="30">
        <v>17</v>
      </c>
      <c r="H39" s="31">
        <v>0.50336293534365006</v>
      </c>
      <c r="I39" s="32">
        <v>10432.85</v>
      </c>
      <c r="J39" s="32">
        <v>444561.00999999995</v>
      </c>
      <c r="K39" s="31">
        <v>0.52253541704475237</v>
      </c>
      <c r="L39" s="32">
        <v>5181.34</v>
      </c>
    </row>
    <row r="40" spans="6:12" x14ac:dyDescent="0.25">
      <c r="F40" s="29" t="s">
        <v>133</v>
      </c>
      <c r="G40" s="30">
        <v>18</v>
      </c>
      <c r="H40" s="31">
        <v>0.51169982715724038</v>
      </c>
      <c r="I40" s="32">
        <v>10321.52</v>
      </c>
      <c r="J40" s="32">
        <v>454882.52999999997</v>
      </c>
      <c r="K40" s="31">
        <v>0.53466729464179075</v>
      </c>
      <c r="L40" s="32">
        <v>5040</v>
      </c>
    </row>
    <row r="41" spans="6:12" x14ac:dyDescent="0.25">
      <c r="F41" s="29" t="s">
        <v>120</v>
      </c>
      <c r="G41" s="30">
        <v>19</v>
      </c>
      <c r="H41" s="31">
        <v>0.36381381838863325</v>
      </c>
      <c r="I41" s="32">
        <v>9846.2999999999993</v>
      </c>
      <c r="J41" s="32">
        <v>464728.82999999996</v>
      </c>
      <c r="K41" s="31">
        <v>0.54624060035487554</v>
      </c>
      <c r="L41" s="32">
        <v>6264.08</v>
      </c>
    </row>
    <row r="42" spans="6:12" x14ac:dyDescent="0.25">
      <c r="F42" s="29" t="s">
        <v>53</v>
      </c>
      <c r="G42" s="30">
        <v>20</v>
      </c>
      <c r="H42" s="31">
        <v>0.5227103840246089</v>
      </c>
      <c r="I42" s="32">
        <v>9837.130000000001</v>
      </c>
      <c r="J42" s="32">
        <v>474565.95999999996</v>
      </c>
      <c r="K42" s="31">
        <v>0.55780312768284213</v>
      </c>
      <c r="L42" s="32">
        <v>4695.16</v>
      </c>
    </row>
    <row r="43" spans="6:12" x14ac:dyDescent="0.25">
      <c r="F43" s="29" t="s">
        <v>42</v>
      </c>
      <c r="G43" s="30">
        <v>21</v>
      </c>
      <c r="H43" s="31">
        <v>0.47427702419456014</v>
      </c>
      <c r="I43" s="32">
        <v>9804.27</v>
      </c>
      <c r="J43" s="32">
        <v>484370.23</v>
      </c>
      <c r="K43" s="31">
        <v>0.56932703148463837</v>
      </c>
      <c r="L43" s="32">
        <v>5154.33</v>
      </c>
    </row>
    <row r="44" spans="6:12" x14ac:dyDescent="0.25">
      <c r="F44" s="29" t="s">
        <v>31</v>
      </c>
      <c r="G44" s="30">
        <v>22</v>
      </c>
      <c r="H44" s="31">
        <v>0.3184920452657346</v>
      </c>
      <c r="I44" s="32">
        <v>9449.09</v>
      </c>
      <c r="J44" s="32">
        <v>493819.32</v>
      </c>
      <c r="K44" s="31">
        <v>0.58043345798804091</v>
      </c>
      <c r="L44" s="32">
        <v>6439.63</v>
      </c>
    </row>
    <row r="45" spans="6:12" x14ac:dyDescent="0.25">
      <c r="F45" s="29" t="s">
        <v>116</v>
      </c>
      <c r="G45" s="30">
        <v>23</v>
      </c>
      <c r="H45" s="31">
        <v>0.42932347305675084</v>
      </c>
      <c r="I45" s="32">
        <v>9216.7800000000007</v>
      </c>
      <c r="J45" s="32">
        <v>503036.10000000003</v>
      </c>
      <c r="K45" s="31">
        <v>0.59126682815046194</v>
      </c>
      <c r="L45" s="32">
        <v>5259.8</v>
      </c>
    </row>
    <row r="46" spans="6:12" x14ac:dyDescent="0.25">
      <c r="F46" s="29" t="s">
        <v>30</v>
      </c>
      <c r="G46" s="30">
        <v>24</v>
      </c>
      <c r="H46" s="31">
        <v>0.42434829730192236</v>
      </c>
      <c r="I46" s="32">
        <v>9116.1200000000008</v>
      </c>
      <c r="J46" s="32">
        <v>512152.22000000003</v>
      </c>
      <c r="K46" s="31">
        <v>0.60198188290983012</v>
      </c>
      <c r="L46" s="32">
        <v>5247.71</v>
      </c>
    </row>
    <row r="47" spans="6:12" x14ac:dyDescent="0.25">
      <c r="F47" s="29" t="s">
        <v>37</v>
      </c>
      <c r="G47" s="30">
        <v>25</v>
      </c>
      <c r="H47" s="31">
        <v>0.47940940980173685</v>
      </c>
      <c r="I47" s="32">
        <v>8930.0499999999993</v>
      </c>
      <c r="J47" s="32">
        <v>521082.27</v>
      </c>
      <c r="K47" s="31">
        <v>0.61247823165840898</v>
      </c>
      <c r="L47" s="32">
        <v>4648.8999999999996</v>
      </c>
    </row>
    <row r="48" spans="6:12" x14ac:dyDescent="0.25">
      <c r="F48" s="29" t="s">
        <v>131</v>
      </c>
      <c r="G48" s="30">
        <v>26</v>
      </c>
      <c r="H48" s="31">
        <v>0.42091025308438568</v>
      </c>
      <c r="I48" s="32">
        <v>8557.6200000000008</v>
      </c>
      <c r="J48" s="32">
        <v>529639.89</v>
      </c>
      <c r="K48" s="31">
        <v>0.62253682752044948</v>
      </c>
      <c r="L48" s="32">
        <v>4955.63</v>
      </c>
    </row>
    <row r="49" spans="6:12" x14ac:dyDescent="0.25">
      <c r="F49" s="29" t="s">
        <v>25</v>
      </c>
      <c r="G49" s="30">
        <v>27</v>
      </c>
      <c r="H49" s="31">
        <v>0.32040716177500034</v>
      </c>
      <c r="I49" s="32">
        <v>8314.1400000000012</v>
      </c>
      <c r="J49" s="32">
        <v>537954.03</v>
      </c>
      <c r="K49" s="31">
        <v>0.63230923786356175</v>
      </c>
      <c r="L49" s="32">
        <v>5650.23</v>
      </c>
    </row>
    <row r="50" spans="6:12" x14ac:dyDescent="0.25">
      <c r="F50" s="29" t="s">
        <v>24</v>
      </c>
      <c r="G50" s="30">
        <v>28</v>
      </c>
      <c r="H50" s="31">
        <v>0.49633524641769194</v>
      </c>
      <c r="I50" s="32">
        <v>7671.73</v>
      </c>
      <c r="J50" s="32">
        <v>545625.76</v>
      </c>
      <c r="K50" s="31">
        <v>0.64132656179623126</v>
      </c>
      <c r="L50" s="32">
        <v>3863.98</v>
      </c>
    </row>
    <row r="51" spans="6:12" x14ac:dyDescent="0.25">
      <c r="F51" s="29" t="s">
        <v>36</v>
      </c>
      <c r="G51" s="30">
        <v>29</v>
      </c>
      <c r="H51" s="31">
        <v>0.33456065461770945</v>
      </c>
      <c r="I51" s="32">
        <v>7669.8200000000006</v>
      </c>
      <c r="J51" s="32">
        <v>553295.57999999996</v>
      </c>
      <c r="K51" s="31">
        <v>0.6503416407217496</v>
      </c>
      <c r="L51" s="32">
        <v>5103.8</v>
      </c>
    </row>
    <row r="52" spans="6:12" x14ac:dyDescent="0.25">
      <c r="F52" s="29" t="s">
        <v>16</v>
      </c>
      <c r="G52" s="30">
        <v>30</v>
      </c>
      <c r="H52" s="31">
        <v>0.37185009823422455</v>
      </c>
      <c r="I52" s="32">
        <v>7375.23</v>
      </c>
      <c r="J52" s="32">
        <v>560670.80999999994</v>
      </c>
      <c r="K52" s="31">
        <v>0.6590104596176104</v>
      </c>
      <c r="L52" s="32">
        <v>4632.75</v>
      </c>
    </row>
    <row r="53" spans="6:12" x14ac:dyDescent="0.25">
      <c r="F53" s="29" t="s">
        <v>38</v>
      </c>
      <c r="G53" s="30">
        <v>31</v>
      </c>
      <c r="H53" s="31">
        <v>0.50662077177327192</v>
      </c>
      <c r="I53" s="32">
        <v>7306.55</v>
      </c>
      <c r="J53" s="32">
        <v>567977.36</v>
      </c>
      <c r="K53" s="31">
        <v>0.66759855228774445</v>
      </c>
      <c r="L53" s="32">
        <v>3604.9</v>
      </c>
    </row>
    <row r="54" spans="6:12" x14ac:dyDescent="0.25">
      <c r="F54" s="29" t="s">
        <v>129</v>
      </c>
      <c r="G54" s="30">
        <v>32</v>
      </c>
      <c r="H54" s="31">
        <v>0.45868891491719388</v>
      </c>
      <c r="I54" s="32">
        <v>7282.670000000001</v>
      </c>
      <c r="J54" s="32">
        <v>575260.03</v>
      </c>
      <c r="K54" s="31">
        <v>0.67615857649150746</v>
      </c>
      <c r="L54" s="32">
        <v>3942.19</v>
      </c>
    </row>
    <row r="55" spans="6:12" x14ac:dyDescent="0.25">
      <c r="F55" s="29" t="s">
        <v>134</v>
      </c>
      <c r="G55" s="30">
        <v>33</v>
      </c>
      <c r="H55" s="31">
        <v>0.44782887777637609</v>
      </c>
      <c r="I55" s="32">
        <v>7213.0900000000011</v>
      </c>
      <c r="J55" s="32">
        <v>582473.12</v>
      </c>
      <c r="K55" s="31">
        <v>0.68463681661277065</v>
      </c>
      <c r="L55" s="32">
        <v>3982.86</v>
      </c>
    </row>
    <row r="56" spans="6:12" x14ac:dyDescent="0.25">
      <c r="F56" s="29" t="s">
        <v>132</v>
      </c>
      <c r="G56" s="30">
        <v>34</v>
      </c>
      <c r="H56" s="31">
        <v>0.3210790569821747</v>
      </c>
      <c r="I56" s="32">
        <v>7130.3</v>
      </c>
      <c r="J56" s="32">
        <v>589603.42000000004</v>
      </c>
      <c r="K56" s="31">
        <v>0.69301774566490282</v>
      </c>
      <c r="L56" s="32">
        <v>4840.91</v>
      </c>
    </row>
    <row r="57" spans="6:12" x14ac:dyDescent="0.25">
      <c r="F57" s="29" t="s">
        <v>121</v>
      </c>
      <c r="G57" s="30">
        <v>35</v>
      </c>
      <c r="H57" s="31">
        <v>0.31174551775042264</v>
      </c>
      <c r="I57" s="32">
        <v>6719.84</v>
      </c>
      <c r="J57" s="32">
        <v>596323.26</v>
      </c>
      <c r="K57" s="31">
        <v>0.70091622150486466</v>
      </c>
      <c r="L57" s="32">
        <v>4624.96</v>
      </c>
    </row>
    <row r="58" spans="6:12" x14ac:dyDescent="0.25">
      <c r="F58" s="29" t="s">
        <v>123</v>
      </c>
      <c r="G58" s="30">
        <v>36</v>
      </c>
      <c r="H58" s="31">
        <v>0.35582785054626659</v>
      </c>
      <c r="I58" s="32">
        <v>6626.7999999999993</v>
      </c>
      <c r="J58" s="32">
        <v>602950.06000000006</v>
      </c>
      <c r="K58" s="31">
        <v>0.70870533846244976</v>
      </c>
      <c r="L58" s="32">
        <v>4268.8</v>
      </c>
    </row>
    <row r="59" spans="6:12" x14ac:dyDescent="0.25">
      <c r="F59" s="29" t="s">
        <v>59</v>
      </c>
      <c r="G59" s="30">
        <v>37</v>
      </c>
      <c r="H59" s="31">
        <v>0.37327140534517078</v>
      </c>
      <c r="I59" s="32">
        <v>6568.9199999999992</v>
      </c>
      <c r="J59" s="32">
        <v>609518.9800000001</v>
      </c>
      <c r="K59" s="31">
        <v>0.71642642347558139</v>
      </c>
      <c r="L59" s="32">
        <v>4116.93</v>
      </c>
    </row>
    <row r="60" spans="6:12" x14ac:dyDescent="0.25">
      <c r="F60" s="29" t="s">
        <v>122</v>
      </c>
      <c r="G60" s="30">
        <v>38</v>
      </c>
      <c r="H60" s="31">
        <v>0.47999651701544882</v>
      </c>
      <c r="I60" s="32">
        <v>6546.11</v>
      </c>
      <c r="J60" s="32">
        <v>616065.09000000008</v>
      </c>
      <c r="K60" s="31">
        <v>0.72412069769650511</v>
      </c>
      <c r="L60" s="32">
        <v>3404</v>
      </c>
    </row>
    <row r="61" spans="6:12" x14ac:dyDescent="0.25">
      <c r="F61" s="29" t="s">
        <v>39</v>
      </c>
      <c r="G61" s="30">
        <v>39</v>
      </c>
      <c r="H61" s="31">
        <v>0.37758031421119631</v>
      </c>
      <c r="I61" s="32">
        <v>6472.08</v>
      </c>
      <c r="J61" s="32">
        <v>622537.17000000004</v>
      </c>
      <c r="K61" s="31">
        <v>0.73172795732088591</v>
      </c>
      <c r="L61" s="32">
        <v>4028.3500000000004</v>
      </c>
    </row>
    <row r="62" spans="6:12" x14ac:dyDescent="0.25">
      <c r="F62" s="29" t="s">
        <v>140</v>
      </c>
      <c r="G62" s="30">
        <v>40</v>
      </c>
      <c r="H62" s="31">
        <v>0.51712197597909926</v>
      </c>
      <c r="I62" s="32">
        <v>6422.7400000000007</v>
      </c>
      <c r="J62" s="32">
        <v>628959.91</v>
      </c>
      <c r="K62" s="31">
        <v>0.73927722288619047</v>
      </c>
      <c r="L62" s="32">
        <v>3101.4</v>
      </c>
    </row>
    <row r="63" spans="6:12" x14ac:dyDescent="0.25">
      <c r="F63" s="29" t="s">
        <v>82</v>
      </c>
      <c r="G63" s="30">
        <v>41</v>
      </c>
      <c r="H63" s="31">
        <v>0.43954932547068809</v>
      </c>
      <c r="I63" s="32">
        <v>6070.9000000000005</v>
      </c>
      <c r="J63" s="32">
        <v>635030.81000000006</v>
      </c>
      <c r="K63" s="31">
        <v>0.74641293697712485</v>
      </c>
      <c r="L63" s="32">
        <v>3402.44</v>
      </c>
    </row>
    <row r="64" spans="6:12" x14ac:dyDescent="0.25">
      <c r="F64" s="29" t="s">
        <v>56</v>
      </c>
      <c r="G64" s="30">
        <v>42</v>
      </c>
      <c r="H64" s="31">
        <v>0.39892294465804068</v>
      </c>
      <c r="I64" s="32">
        <v>6036.83</v>
      </c>
      <c r="J64" s="32">
        <v>641067.64</v>
      </c>
      <c r="K64" s="31">
        <v>0.75350860531222752</v>
      </c>
      <c r="L64" s="32">
        <v>3628.6000000000004</v>
      </c>
    </row>
    <row r="65" spans="6:12" x14ac:dyDescent="0.25">
      <c r="F65" s="29" t="s">
        <v>351</v>
      </c>
      <c r="G65" s="30">
        <v>43</v>
      </c>
      <c r="H65" s="31">
        <v>0.13656024716786824</v>
      </c>
      <c r="I65" s="32">
        <v>5826</v>
      </c>
      <c r="J65" s="32">
        <v>646893.64</v>
      </c>
      <c r="K65" s="31">
        <v>0.76035646482132546</v>
      </c>
      <c r="L65" s="32">
        <v>5030.3999999999996</v>
      </c>
    </row>
    <row r="66" spans="6:12" x14ac:dyDescent="0.25">
      <c r="F66" s="29" t="s">
        <v>127</v>
      </c>
      <c r="G66" s="30">
        <v>44</v>
      </c>
      <c r="H66" s="31">
        <v>0.43376651092331719</v>
      </c>
      <c r="I66" s="32">
        <v>5716.67</v>
      </c>
      <c r="J66" s="32">
        <v>652610.31000000006</v>
      </c>
      <c r="K66" s="31">
        <v>0.76707581824045967</v>
      </c>
      <c r="L66" s="32">
        <v>3236.9700000000003</v>
      </c>
    </row>
    <row r="67" spans="6:12" x14ac:dyDescent="0.25">
      <c r="F67" s="29" t="s">
        <v>345</v>
      </c>
      <c r="G67" s="30">
        <v>45</v>
      </c>
      <c r="H67" s="31">
        <v>0.23171355498721219</v>
      </c>
      <c r="I67" s="32">
        <v>5630.4</v>
      </c>
      <c r="J67" s="32">
        <v>658240.71000000008</v>
      </c>
      <c r="K67" s="31">
        <v>0.77369377021094132</v>
      </c>
      <c r="L67" s="32">
        <v>4325.76</v>
      </c>
    </row>
    <row r="68" spans="6:12" x14ac:dyDescent="0.25">
      <c r="F68" s="29" t="s">
        <v>86</v>
      </c>
      <c r="G68" s="30">
        <v>46</v>
      </c>
      <c r="H68" s="31">
        <v>0.52439686492586857</v>
      </c>
      <c r="I68" s="32">
        <v>5617.73</v>
      </c>
      <c r="J68" s="32">
        <v>663858.44000000006</v>
      </c>
      <c r="K68" s="31">
        <v>0.78029682990885496</v>
      </c>
      <c r="L68" s="32">
        <v>2671.81</v>
      </c>
    </row>
    <row r="69" spans="6:12" x14ac:dyDescent="0.25">
      <c r="F69" s="29" t="s">
        <v>135</v>
      </c>
      <c r="G69" s="30">
        <v>47</v>
      </c>
      <c r="H69" s="31">
        <v>0.50174958162178607</v>
      </c>
      <c r="I69" s="32">
        <v>5521.32</v>
      </c>
      <c r="J69" s="32">
        <v>669379.76</v>
      </c>
      <c r="K69" s="31">
        <v>0.78678656963847615</v>
      </c>
      <c r="L69" s="32">
        <v>2751</v>
      </c>
    </row>
    <row r="70" spans="6:12" x14ac:dyDescent="0.25">
      <c r="F70" s="29" t="s">
        <v>40</v>
      </c>
      <c r="G70" s="30">
        <v>48</v>
      </c>
      <c r="H70" s="31">
        <v>0.43148728076362441</v>
      </c>
      <c r="I70" s="32">
        <v>5316.75</v>
      </c>
      <c r="J70" s="32">
        <v>674696.51</v>
      </c>
      <c r="K70" s="31">
        <v>0.79303585852364555</v>
      </c>
      <c r="L70" s="32">
        <v>3022.64</v>
      </c>
    </row>
    <row r="71" spans="6:12" x14ac:dyDescent="0.25">
      <c r="F71" s="29" t="s">
        <v>90</v>
      </c>
      <c r="G71" s="30">
        <v>49</v>
      </c>
      <c r="H71" s="31">
        <v>0.46424780622134398</v>
      </c>
      <c r="I71" s="32">
        <v>5040.3900000000003</v>
      </c>
      <c r="J71" s="32">
        <v>679736.9</v>
      </c>
      <c r="K71" s="31">
        <v>0.79896031485578811</v>
      </c>
      <c r="L71" s="32">
        <v>2700.4</v>
      </c>
    </row>
    <row r="72" spans="6:12" x14ac:dyDescent="0.25">
      <c r="F72" s="29" t="s">
        <v>365</v>
      </c>
      <c r="G72" s="30">
        <v>50</v>
      </c>
      <c r="H72" s="31">
        <v>0.25347119645494837</v>
      </c>
      <c r="I72" s="32">
        <v>4874.4000000000005</v>
      </c>
      <c r="J72" s="32">
        <v>684611.3</v>
      </c>
      <c r="K72" s="31">
        <v>0.80468966713713852</v>
      </c>
      <c r="L72" s="32">
        <v>3638.88</v>
      </c>
    </row>
    <row r="73" spans="6:12" x14ac:dyDescent="0.25">
      <c r="F73" s="29" t="s">
        <v>117</v>
      </c>
      <c r="G73" s="30">
        <v>51</v>
      </c>
      <c r="H73" s="31">
        <v>0.50813671140259975</v>
      </c>
      <c r="I73" s="32">
        <v>4641.3100000000004</v>
      </c>
      <c r="J73" s="32">
        <v>689252.6100000001</v>
      </c>
      <c r="K73" s="31">
        <v>0.81014504626830441</v>
      </c>
      <c r="L73" s="32">
        <v>2282.89</v>
      </c>
    </row>
    <row r="74" spans="6:12" x14ac:dyDescent="0.25">
      <c r="F74" s="29" t="s">
        <v>35</v>
      </c>
      <c r="G74" s="30">
        <v>52</v>
      </c>
      <c r="H74" s="31">
        <v>0.52164880545210401</v>
      </c>
      <c r="I74" s="32">
        <v>4341.8099999999995</v>
      </c>
      <c r="J74" s="32">
        <v>693594.42000000016</v>
      </c>
      <c r="K74" s="31">
        <v>0.81524839417341899</v>
      </c>
      <c r="L74" s="32">
        <v>2076.91</v>
      </c>
    </row>
    <row r="75" spans="6:12" x14ac:dyDescent="0.25">
      <c r="F75" s="29" t="s">
        <v>26</v>
      </c>
      <c r="G75" s="30">
        <v>53</v>
      </c>
      <c r="H75" s="31">
        <v>0.48864348479995545</v>
      </c>
      <c r="I75" s="32">
        <v>4308.54</v>
      </c>
      <c r="J75" s="32">
        <v>697902.9600000002</v>
      </c>
      <c r="K75" s="31">
        <v>0.82031263663983323</v>
      </c>
      <c r="L75" s="32">
        <v>2203.1999999999998</v>
      </c>
    </row>
    <row r="76" spans="6:12" x14ac:dyDescent="0.25">
      <c r="F76" s="29" t="s">
        <v>130</v>
      </c>
      <c r="G76" s="30">
        <v>54</v>
      </c>
      <c r="H76" s="31">
        <v>0.49084027471915825</v>
      </c>
      <c r="I76" s="32">
        <v>4132.22</v>
      </c>
      <c r="J76" s="32">
        <v>702035.18000000017</v>
      </c>
      <c r="K76" s="31">
        <v>0.82516963321049663</v>
      </c>
      <c r="L76" s="32">
        <v>2103.96</v>
      </c>
    </row>
    <row r="77" spans="6:12" x14ac:dyDescent="0.25">
      <c r="F77" s="29" t="s">
        <v>103</v>
      </c>
      <c r="G77" s="30">
        <v>55</v>
      </c>
      <c r="H77" s="31">
        <v>0.50824090848835668</v>
      </c>
      <c r="I77" s="32">
        <v>3847.27</v>
      </c>
      <c r="J77" s="32">
        <v>705882.45000000019</v>
      </c>
      <c r="K77" s="31">
        <v>0.82969170057293529</v>
      </c>
      <c r="L77" s="32">
        <v>1891.9299999999998</v>
      </c>
    </row>
    <row r="78" spans="6:12" x14ac:dyDescent="0.25">
      <c r="F78" s="29" t="s">
        <v>84</v>
      </c>
      <c r="G78" s="30">
        <v>56</v>
      </c>
      <c r="H78" s="31">
        <v>0.50946712832213759</v>
      </c>
      <c r="I78" s="32">
        <v>3760.38</v>
      </c>
      <c r="J78" s="32">
        <v>709642.83000000019</v>
      </c>
      <c r="K78" s="31">
        <v>0.83411163774094454</v>
      </c>
      <c r="L78" s="32">
        <v>1844.5900000000001</v>
      </c>
    </row>
    <row r="79" spans="6:12" x14ac:dyDescent="0.25">
      <c r="F79" s="29" t="s">
        <v>47</v>
      </c>
      <c r="G79" s="30">
        <v>57</v>
      </c>
      <c r="H79" s="31">
        <v>0.37641047249995335</v>
      </c>
      <c r="I79" s="32">
        <v>3749.63</v>
      </c>
      <c r="J79" s="32">
        <v>713392.4600000002</v>
      </c>
      <c r="K79" s="31">
        <v>0.83851893939750122</v>
      </c>
      <c r="L79" s="32">
        <v>2338.23</v>
      </c>
    </row>
    <row r="80" spans="6:12" x14ac:dyDescent="0.25">
      <c r="F80" s="29" t="s">
        <v>34</v>
      </c>
      <c r="G80" s="30">
        <v>58</v>
      </c>
      <c r="H80" s="31">
        <v>0.41349211499772864</v>
      </c>
      <c r="I80" s="32">
        <v>3698.1600000000003</v>
      </c>
      <c r="J80" s="32">
        <v>717090.62000000023</v>
      </c>
      <c r="K80" s="31">
        <v>0.84286574340061937</v>
      </c>
      <c r="L80" s="32">
        <v>2169</v>
      </c>
    </row>
    <row r="81" spans="6:12" x14ac:dyDescent="0.25">
      <c r="F81" s="29" t="s">
        <v>361</v>
      </c>
      <c r="G81" s="30">
        <v>59</v>
      </c>
      <c r="H81" s="31">
        <v>0.18523076923076923</v>
      </c>
      <c r="I81" s="32">
        <v>3509.9999999999995</v>
      </c>
      <c r="J81" s="32">
        <v>720600.62000000023</v>
      </c>
      <c r="K81" s="31">
        <v>0.84699138481444258</v>
      </c>
      <c r="L81" s="32">
        <v>2859.8399999999997</v>
      </c>
    </row>
    <row r="82" spans="6:12" x14ac:dyDescent="0.25">
      <c r="F82" s="29" t="s">
        <v>65</v>
      </c>
      <c r="G82" s="30">
        <v>60</v>
      </c>
      <c r="H82" s="31">
        <v>0.49532261349920803</v>
      </c>
      <c r="I82" s="32">
        <v>3289.23</v>
      </c>
      <c r="J82" s="32">
        <v>723889.85000000021</v>
      </c>
      <c r="K82" s="31">
        <v>0.85085753396190411</v>
      </c>
      <c r="L82" s="32">
        <v>1660</v>
      </c>
    </row>
    <row r="83" spans="6:12" x14ac:dyDescent="0.25">
      <c r="F83" s="29" t="s">
        <v>51</v>
      </c>
      <c r="G83" s="30">
        <v>61</v>
      </c>
      <c r="H83" s="31">
        <v>0.4325469819369237</v>
      </c>
      <c r="I83" s="32">
        <v>3289.03</v>
      </c>
      <c r="J83" s="32">
        <v>727178.88000000024</v>
      </c>
      <c r="K83" s="31">
        <v>0.85472344803008271</v>
      </c>
      <c r="L83" s="32">
        <v>1866.37</v>
      </c>
    </row>
    <row r="84" spans="6:12" x14ac:dyDescent="0.25">
      <c r="F84" s="29" t="s">
        <v>43</v>
      </c>
      <c r="G84" s="30">
        <v>62</v>
      </c>
      <c r="H84" s="31">
        <v>0.38275182459273849</v>
      </c>
      <c r="I84" s="32">
        <v>3247.2999999999997</v>
      </c>
      <c r="J84" s="32">
        <v>730426.18000000028</v>
      </c>
      <c r="K84" s="31">
        <v>0.85854031280589704</v>
      </c>
      <c r="L84" s="32">
        <v>2004.39</v>
      </c>
    </row>
    <row r="85" spans="6:12" x14ac:dyDescent="0.25">
      <c r="F85" s="29" t="s">
        <v>128</v>
      </c>
      <c r="G85" s="30">
        <v>63</v>
      </c>
      <c r="H85" s="31">
        <v>0.43929566268762399</v>
      </c>
      <c r="I85" s="32">
        <v>2994.02</v>
      </c>
      <c r="J85" s="32">
        <v>733420.2000000003</v>
      </c>
      <c r="K85" s="31">
        <v>0.8620594731779242</v>
      </c>
      <c r="L85" s="32">
        <v>1678.76</v>
      </c>
    </row>
    <row r="86" spans="6:12" x14ac:dyDescent="0.25">
      <c r="F86" s="29" t="s">
        <v>32</v>
      </c>
      <c r="G86" s="30">
        <v>64</v>
      </c>
      <c r="H86" s="31">
        <v>0.46341263106025349</v>
      </c>
      <c r="I86" s="32">
        <v>2922.32</v>
      </c>
      <c r="J86" s="32">
        <v>736342.52000000025</v>
      </c>
      <c r="K86" s="31">
        <v>0.8654943576270534</v>
      </c>
      <c r="L86" s="32">
        <v>1568.0800000000002</v>
      </c>
    </row>
    <row r="87" spans="6:12" x14ac:dyDescent="0.25">
      <c r="F87" s="29" t="s">
        <v>91</v>
      </c>
      <c r="G87" s="30">
        <v>65</v>
      </c>
      <c r="H87" s="31">
        <v>0.48191303426725285</v>
      </c>
      <c r="I87" s="32">
        <v>2832.15</v>
      </c>
      <c r="J87" s="32">
        <v>739174.67000000027</v>
      </c>
      <c r="K87" s="31">
        <v>0.86882325658151482</v>
      </c>
      <c r="L87" s="32">
        <v>1467.3</v>
      </c>
    </row>
    <row r="88" spans="6:12" x14ac:dyDescent="0.25">
      <c r="F88" s="29" t="s">
        <v>22</v>
      </c>
      <c r="G88" s="30">
        <v>66</v>
      </c>
      <c r="H88" s="31">
        <v>0.52067819397243909</v>
      </c>
      <c r="I88" s="32">
        <v>2677.7000000000003</v>
      </c>
      <c r="J88" s="32">
        <v>741852.37000000023</v>
      </c>
      <c r="K88" s="31">
        <v>0.87197061555980382</v>
      </c>
      <c r="L88" s="32">
        <v>1283.48</v>
      </c>
    </row>
    <row r="89" spans="6:12" x14ac:dyDescent="0.25">
      <c r="F89" s="29" t="s">
        <v>83</v>
      </c>
      <c r="G89" s="30">
        <v>67</v>
      </c>
      <c r="H89" s="31">
        <v>0.45247723449040717</v>
      </c>
      <c r="I89" s="32">
        <v>2650.94</v>
      </c>
      <c r="J89" s="32">
        <v>744503.31000000017</v>
      </c>
      <c r="K89" s="31">
        <v>0.87508652093004891</v>
      </c>
      <c r="L89" s="32">
        <v>1451.45</v>
      </c>
    </row>
    <row r="90" spans="6:12" x14ac:dyDescent="0.25">
      <c r="F90" s="29" t="s">
        <v>71</v>
      </c>
      <c r="G90" s="30">
        <v>68</v>
      </c>
      <c r="H90" s="31">
        <v>0.50173188380945843</v>
      </c>
      <c r="I90" s="32">
        <v>2624.31</v>
      </c>
      <c r="J90" s="32">
        <v>747127.62000000023</v>
      </c>
      <c r="K90" s="31">
        <v>0.87817112549378418</v>
      </c>
      <c r="L90" s="32">
        <v>1307.6100000000001</v>
      </c>
    </row>
    <row r="91" spans="6:12" x14ac:dyDescent="0.25">
      <c r="F91" s="29" t="s">
        <v>88</v>
      </c>
      <c r="G91" s="30">
        <v>69</v>
      </c>
      <c r="H91" s="31">
        <v>0.44372875633953024</v>
      </c>
      <c r="I91" s="32">
        <v>2606.66</v>
      </c>
      <c r="J91" s="32">
        <v>749734.28000000026</v>
      </c>
      <c r="K91" s="31">
        <v>0.88123498431080882</v>
      </c>
      <c r="L91" s="32">
        <v>1450.01</v>
      </c>
    </row>
    <row r="92" spans="6:12" x14ac:dyDescent="0.25">
      <c r="F92" s="29" t="s">
        <v>89</v>
      </c>
      <c r="G92" s="30">
        <v>70</v>
      </c>
      <c r="H92" s="31">
        <v>0.50334062032956695</v>
      </c>
      <c r="I92" s="32">
        <v>2602.81</v>
      </c>
      <c r="J92" s="32">
        <v>752337.09000000032</v>
      </c>
      <c r="K92" s="31">
        <v>0.88429431785163881</v>
      </c>
      <c r="L92" s="32">
        <v>1292.7099999999998</v>
      </c>
    </row>
    <row r="93" spans="6:12" x14ac:dyDescent="0.25">
      <c r="F93" s="29" t="s">
        <v>45</v>
      </c>
      <c r="G93" s="30">
        <v>71</v>
      </c>
      <c r="H93" s="31">
        <v>0.31397759136322456</v>
      </c>
      <c r="I93" s="32">
        <v>2571.33</v>
      </c>
      <c r="J93" s="32">
        <v>754908.42000000027</v>
      </c>
      <c r="K93" s="31">
        <v>0.88731664991334991</v>
      </c>
      <c r="L93" s="32">
        <v>1763.9899999999998</v>
      </c>
    </row>
    <row r="94" spans="6:12" x14ac:dyDescent="0.25">
      <c r="F94" s="29" t="s">
        <v>92</v>
      </c>
      <c r="G94" s="30">
        <v>72</v>
      </c>
      <c r="H94" s="31">
        <v>0.3177564508611106</v>
      </c>
      <c r="I94" s="32">
        <v>2510.1299999999997</v>
      </c>
      <c r="J94" s="32">
        <v>757418.55000000028</v>
      </c>
      <c r="K94" s="31">
        <v>0.89026704771451237</v>
      </c>
      <c r="L94" s="32">
        <v>1712.5200000000002</v>
      </c>
    </row>
    <row r="95" spans="6:12" x14ac:dyDescent="0.25">
      <c r="F95" s="29" t="s">
        <v>339</v>
      </c>
      <c r="G95" s="30">
        <v>73</v>
      </c>
      <c r="H95" s="31">
        <v>0.10748299319727893</v>
      </c>
      <c r="I95" s="32">
        <v>2476.9499999999998</v>
      </c>
      <c r="J95" s="32">
        <v>759895.50000000023</v>
      </c>
      <c r="K95" s="31">
        <v>0.89317844586265172</v>
      </c>
      <c r="L95" s="32">
        <v>2210.7199999999998</v>
      </c>
    </row>
    <row r="96" spans="6:12" x14ac:dyDescent="0.25">
      <c r="F96" s="29" t="s">
        <v>104</v>
      </c>
      <c r="G96" s="30">
        <v>74</v>
      </c>
      <c r="H96" s="31">
        <v>0.5144978123401871</v>
      </c>
      <c r="I96" s="32">
        <v>2463.8199999999997</v>
      </c>
      <c r="J96" s="32">
        <v>762359.32000000018</v>
      </c>
      <c r="K96" s="31">
        <v>0.89607441105587271</v>
      </c>
      <c r="L96" s="32">
        <v>1196.19</v>
      </c>
    </row>
    <row r="97" spans="6:12" x14ac:dyDescent="0.25">
      <c r="F97" s="29" t="s">
        <v>367</v>
      </c>
      <c r="G97" s="30">
        <v>75</v>
      </c>
      <c r="H97" s="31">
        <v>0.16090281356281561</v>
      </c>
      <c r="I97" s="32">
        <v>2425.75</v>
      </c>
      <c r="J97" s="32">
        <v>764785.07000000018</v>
      </c>
      <c r="K97" s="31">
        <v>0.89892562890760541</v>
      </c>
      <c r="L97" s="32">
        <v>2035.44</v>
      </c>
    </row>
    <row r="98" spans="6:12" x14ac:dyDescent="0.25">
      <c r="F98" s="29" t="s">
        <v>23</v>
      </c>
      <c r="G98" s="30">
        <v>76</v>
      </c>
      <c r="H98" s="31">
        <v>0.34468848235844723</v>
      </c>
      <c r="I98" s="32">
        <v>2414.4699999999998</v>
      </c>
      <c r="J98" s="32">
        <v>767199.54000000015</v>
      </c>
      <c r="K98" s="31">
        <v>0.90176358828778591</v>
      </c>
      <c r="L98" s="32">
        <v>1582.2299999999998</v>
      </c>
    </row>
    <row r="99" spans="6:12" x14ac:dyDescent="0.25">
      <c r="F99" s="29" t="s">
        <v>33</v>
      </c>
      <c r="G99" s="30">
        <v>77</v>
      </c>
      <c r="H99" s="31">
        <v>0.50569039721942222</v>
      </c>
      <c r="I99" s="32">
        <v>2390.87</v>
      </c>
      <c r="J99" s="32">
        <v>769590.41000000015</v>
      </c>
      <c r="K99" s="31">
        <v>0.90457380831259149</v>
      </c>
      <c r="L99" s="32">
        <v>1181.83</v>
      </c>
    </row>
    <row r="100" spans="6:12" x14ac:dyDescent="0.25">
      <c r="F100" s="29" t="s">
        <v>74</v>
      </c>
      <c r="G100" s="30">
        <v>78</v>
      </c>
      <c r="H100" s="31">
        <v>0.33612386089520241</v>
      </c>
      <c r="I100" s="32">
        <v>2387.84</v>
      </c>
      <c r="J100" s="32">
        <v>771978.25000000012</v>
      </c>
      <c r="K100" s="31">
        <v>0.90738046688626206</v>
      </c>
      <c r="L100" s="32">
        <v>1585.23</v>
      </c>
    </row>
    <row r="101" spans="6:12" x14ac:dyDescent="0.25">
      <c r="F101" s="29" t="s">
        <v>106</v>
      </c>
      <c r="G101" s="30">
        <v>79</v>
      </c>
      <c r="H101" s="31">
        <v>0.45339101904818568</v>
      </c>
      <c r="I101" s="32">
        <v>2352.98</v>
      </c>
      <c r="J101" s="32">
        <v>774331.2300000001</v>
      </c>
      <c r="K101" s="31">
        <v>0.91014615114093378</v>
      </c>
      <c r="L101" s="32">
        <v>1286.1600000000001</v>
      </c>
    </row>
    <row r="102" spans="6:12" x14ac:dyDescent="0.25">
      <c r="F102" s="29" t="s">
        <v>118</v>
      </c>
      <c r="G102" s="30">
        <v>80</v>
      </c>
      <c r="H102" s="31">
        <v>0.37574438551243727</v>
      </c>
      <c r="I102" s="32">
        <v>2334.1400000000003</v>
      </c>
      <c r="J102" s="32">
        <v>776665.37000000011</v>
      </c>
      <c r="K102" s="31">
        <v>0.9128896909271621</v>
      </c>
      <c r="L102" s="32">
        <v>1457.1</v>
      </c>
    </row>
    <row r="103" spans="6:12" x14ac:dyDescent="0.25">
      <c r="F103" s="29" t="s">
        <v>357</v>
      </c>
      <c r="G103" s="30">
        <v>81</v>
      </c>
      <c r="H103" s="31">
        <v>0.18313624678663232</v>
      </c>
      <c r="I103" s="32">
        <v>2334</v>
      </c>
      <c r="J103" s="32">
        <v>778999.37000000011</v>
      </c>
      <c r="K103" s="31">
        <v>0.91563306615789242</v>
      </c>
      <c r="L103" s="32">
        <v>1906.5600000000002</v>
      </c>
    </row>
    <row r="104" spans="6:12" x14ac:dyDescent="0.25">
      <c r="F104" s="29" t="s">
        <v>58</v>
      </c>
      <c r="G104" s="30">
        <v>82</v>
      </c>
      <c r="H104" s="31">
        <v>0.35827114988895048</v>
      </c>
      <c r="I104" s="32">
        <v>2327.79</v>
      </c>
      <c r="J104" s="32">
        <v>781327.16000000015</v>
      </c>
      <c r="K104" s="31">
        <v>0.91836914217689058</v>
      </c>
      <c r="L104" s="32">
        <v>1493.81</v>
      </c>
    </row>
    <row r="105" spans="6:12" x14ac:dyDescent="0.25">
      <c r="F105" s="29" t="s">
        <v>62</v>
      </c>
      <c r="G105" s="30">
        <v>83</v>
      </c>
      <c r="H105" s="31">
        <v>0.40605486245440026</v>
      </c>
      <c r="I105" s="32">
        <v>2310.87</v>
      </c>
      <c r="J105" s="32">
        <v>783638.03000000014</v>
      </c>
      <c r="K105" s="31">
        <v>0.92108533048856056</v>
      </c>
      <c r="L105" s="32">
        <v>1372.53</v>
      </c>
    </row>
    <row r="106" spans="6:12" x14ac:dyDescent="0.25">
      <c r="F106" s="29" t="s">
        <v>61</v>
      </c>
      <c r="G106" s="30">
        <v>84</v>
      </c>
      <c r="H106" s="31">
        <v>0.52971928977459792</v>
      </c>
      <c r="I106" s="32">
        <v>2278.15</v>
      </c>
      <c r="J106" s="32">
        <v>785916.18000000017</v>
      </c>
      <c r="K106" s="31">
        <v>0.92376305982955809</v>
      </c>
      <c r="L106" s="32">
        <v>1071.3699999999999</v>
      </c>
    </row>
    <row r="107" spans="6:12" x14ac:dyDescent="0.25">
      <c r="F107" s="29" t="s">
        <v>69</v>
      </c>
      <c r="G107" s="30">
        <v>85</v>
      </c>
      <c r="H107" s="31">
        <v>0.52779316628284434</v>
      </c>
      <c r="I107" s="32">
        <v>2184.17</v>
      </c>
      <c r="J107" s="32">
        <v>788100.35000000021</v>
      </c>
      <c r="K107" s="31">
        <v>0.92633032541554972</v>
      </c>
      <c r="L107" s="32">
        <v>1031.3799999999999</v>
      </c>
    </row>
    <row r="108" spans="6:12" x14ac:dyDescent="0.25">
      <c r="F108" s="29" t="s">
        <v>81</v>
      </c>
      <c r="G108" s="30">
        <v>86</v>
      </c>
      <c r="H108" s="31">
        <v>0.46036346545511514</v>
      </c>
      <c r="I108" s="32">
        <v>2170.2199999999998</v>
      </c>
      <c r="J108" s="32">
        <v>790270.57000000018</v>
      </c>
      <c r="K108" s="31">
        <v>0.92888119422156323</v>
      </c>
      <c r="L108" s="32">
        <v>1171.1299999999999</v>
      </c>
    </row>
    <row r="109" spans="6:12" x14ac:dyDescent="0.25">
      <c r="F109" s="29" t="s">
        <v>48</v>
      </c>
      <c r="G109" s="30">
        <v>87</v>
      </c>
      <c r="H109" s="31">
        <v>0.30764364153574764</v>
      </c>
      <c r="I109" s="32">
        <v>2165.46</v>
      </c>
      <c r="J109" s="32">
        <v>792436.03000000014</v>
      </c>
      <c r="K109" s="31">
        <v>0.93142646814064511</v>
      </c>
      <c r="L109" s="32">
        <v>1499.27</v>
      </c>
    </row>
    <row r="110" spans="6:12" x14ac:dyDescent="0.25">
      <c r="F110" s="29" t="s">
        <v>85</v>
      </c>
      <c r="G110" s="30">
        <v>88</v>
      </c>
      <c r="H110" s="31">
        <v>0.49640961453770027</v>
      </c>
      <c r="I110" s="32">
        <v>2157.15</v>
      </c>
      <c r="J110" s="32">
        <v>794593.18000000017</v>
      </c>
      <c r="K110" s="31">
        <v>0.9339619745155251</v>
      </c>
      <c r="L110" s="32">
        <v>1086.32</v>
      </c>
    </row>
    <row r="111" spans="6:12" x14ac:dyDescent="0.25">
      <c r="F111" s="29" t="s">
        <v>87</v>
      </c>
      <c r="G111" s="30">
        <v>89</v>
      </c>
      <c r="H111" s="31">
        <v>0.4098655911403199</v>
      </c>
      <c r="I111" s="32">
        <v>2087.6600000000003</v>
      </c>
      <c r="J111" s="32">
        <v>796680.8400000002</v>
      </c>
      <c r="K111" s="31">
        <v>0.93641580259358281</v>
      </c>
      <c r="L111" s="32">
        <v>1232</v>
      </c>
    </row>
    <row r="112" spans="6:12" x14ac:dyDescent="0.25">
      <c r="F112" s="29" t="s">
        <v>383</v>
      </c>
      <c r="G112" s="30">
        <v>90</v>
      </c>
      <c r="H112" s="31">
        <v>0.25347222222222232</v>
      </c>
      <c r="I112" s="32">
        <v>2073.6</v>
      </c>
      <c r="J112" s="32">
        <v>798754.44000000018</v>
      </c>
      <c r="K112" s="31">
        <v>0.93885310459805682</v>
      </c>
      <c r="L112" s="32">
        <v>1547.9999999999998</v>
      </c>
    </row>
    <row r="113" spans="6:12" x14ac:dyDescent="0.25">
      <c r="F113" s="29" t="s">
        <v>363</v>
      </c>
      <c r="G113" s="30">
        <v>91</v>
      </c>
      <c r="H113" s="31">
        <v>0.20163265306122441</v>
      </c>
      <c r="I113" s="32">
        <v>2058</v>
      </c>
      <c r="J113" s="32">
        <v>800812.44000000018</v>
      </c>
      <c r="K113" s="31">
        <v>0.94127207041846939</v>
      </c>
      <c r="L113" s="32">
        <v>1643.0400000000002</v>
      </c>
    </row>
    <row r="114" spans="6:12" x14ac:dyDescent="0.25">
      <c r="F114" s="29" t="s">
        <v>115</v>
      </c>
      <c r="G114" s="30">
        <v>92</v>
      </c>
      <c r="H114" s="31">
        <v>0.39803020930243882</v>
      </c>
      <c r="I114" s="32">
        <v>2053.0099999999998</v>
      </c>
      <c r="J114" s="32">
        <v>802865.45000000019</v>
      </c>
      <c r="K114" s="31">
        <v>0.94368517101077509</v>
      </c>
      <c r="L114" s="32">
        <v>1235.8499999999999</v>
      </c>
    </row>
    <row r="115" spans="6:12" x14ac:dyDescent="0.25">
      <c r="F115" s="29" t="s">
        <v>93</v>
      </c>
      <c r="G115" s="30">
        <v>93</v>
      </c>
      <c r="H115" s="31">
        <v>0.52425548835359848</v>
      </c>
      <c r="I115" s="32">
        <v>1911.32</v>
      </c>
      <c r="J115" s="32">
        <v>804776.77000000014</v>
      </c>
      <c r="K115" s="31">
        <v>0.9459317296851536</v>
      </c>
      <c r="L115" s="32">
        <v>909.30000000000007</v>
      </c>
    </row>
    <row r="116" spans="6:12" x14ac:dyDescent="0.25">
      <c r="F116" s="29" t="s">
        <v>343</v>
      </c>
      <c r="G116" s="30">
        <v>94</v>
      </c>
      <c r="H116" s="31">
        <v>0.23171355498721222</v>
      </c>
      <c r="I116" s="32">
        <v>1876.8</v>
      </c>
      <c r="J116" s="32">
        <v>806653.57000000018</v>
      </c>
      <c r="K116" s="31">
        <v>0.94813771367531419</v>
      </c>
      <c r="L116" s="32">
        <v>1441.92</v>
      </c>
    </row>
    <row r="117" spans="6:12" x14ac:dyDescent="0.25">
      <c r="F117" s="29" t="s">
        <v>73</v>
      </c>
      <c r="G117" s="30">
        <v>95</v>
      </c>
      <c r="H117" s="31">
        <v>0.43146539961795916</v>
      </c>
      <c r="I117" s="32">
        <v>1868.91</v>
      </c>
      <c r="J117" s="32">
        <v>808522.48000000021</v>
      </c>
      <c r="K117" s="31">
        <v>0.95033442378776678</v>
      </c>
      <c r="L117" s="32">
        <v>1062.54</v>
      </c>
    </row>
    <row r="118" spans="6:12" x14ac:dyDescent="0.25">
      <c r="F118" s="29" t="s">
        <v>94</v>
      </c>
      <c r="G118" s="30">
        <v>96</v>
      </c>
      <c r="H118" s="31">
        <v>0.4274768852777</v>
      </c>
      <c r="I118" s="32">
        <v>1855.96</v>
      </c>
      <c r="J118" s="32">
        <v>810378.44000000018</v>
      </c>
      <c r="K118" s="31">
        <v>0.95251591251665535</v>
      </c>
      <c r="L118" s="32">
        <v>1062.58</v>
      </c>
    </row>
    <row r="119" spans="6:12" x14ac:dyDescent="0.25">
      <c r="F119" s="29" t="s">
        <v>110</v>
      </c>
      <c r="G119" s="30">
        <v>97</v>
      </c>
      <c r="H119" s="31">
        <v>0.42945497355286938</v>
      </c>
      <c r="I119" s="32">
        <v>1809.27</v>
      </c>
      <c r="J119" s="32">
        <v>812187.7100000002</v>
      </c>
      <c r="K119" s="31">
        <v>0.95464252198696542</v>
      </c>
      <c r="L119" s="32">
        <v>1032.27</v>
      </c>
    </row>
    <row r="120" spans="6:12" x14ac:dyDescent="0.25">
      <c r="F120" s="29" t="s">
        <v>371</v>
      </c>
      <c r="G120" s="30">
        <v>98</v>
      </c>
      <c r="H120" s="31">
        <v>0.16081632653061229</v>
      </c>
      <c r="I120" s="32">
        <v>1764</v>
      </c>
      <c r="J120" s="32">
        <v>813951.7100000002</v>
      </c>
      <c r="K120" s="31">
        <v>0.95671592126160476</v>
      </c>
      <c r="L120" s="32">
        <v>1480.32</v>
      </c>
    </row>
    <row r="121" spans="6:12" x14ac:dyDescent="0.25">
      <c r="F121" s="29" t="s">
        <v>369</v>
      </c>
      <c r="G121" s="30">
        <v>98</v>
      </c>
      <c r="H121" s="31">
        <v>0.16081632653061229</v>
      </c>
      <c r="I121" s="32">
        <v>1764</v>
      </c>
      <c r="J121" s="32">
        <v>815715.7100000002</v>
      </c>
      <c r="K121" s="31">
        <v>0.95878932053624411</v>
      </c>
      <c r="L121" s="32">
        <v>1480.32</v>
      </c>
    </row>
    <row r="122" spans="6:12" x14ac:dyDescent="0.25">
      <c r="F122" s="29" t="s">
        <v>373</v>
      </c>
      <c r="G122" s="30">
        <v>98</v>
      </c>
      <c r="H122" s="31">
        <v>0.16081632653061229</v>
      </c>
      <c r="I122" s="32">
        <v>1764</v>
      </c>
      <c r="J122" s="32">
        <v>817479.7100000002</v>
      </c>
      <c r="K122" s="31">
        <v>0.96086271981088345</v>
      </c>
      <c r="L122" s="32">
        <v>1480.32</v>
      </c>
    </row>
    <row r="123" spans="6:12" x14ac:dyDescent="0.25">
      <c r="F123" s="29" t="s">
        <v>359</v>
      </c>
      <c r="G123" s="30">
        <v>99</v>
      </c>
      <c r="H123" s="31">
        <v>0.17261887659818997</v>
      </c>
      <c r="I123" s="32">
        <v>1740.25</v>
      </c>
      <c r="J123" s="32">
        <v>819219.9600000002</v>
      </c>
      <c r="K123" s="31">
        <v>0.96290820342068573</v>
      </c>
      <c r="L123" s="32">
        <v>1439.85</v>
      </c>
    </row>
    <row r="124" spans="6:12" x14ac:dyDescent="0.25">
      <c r="F124" s="29" t="s">
        <v>54</v>
      </c>
      <c r="G124" s="30">
        <v>100</v>
      </c>
      <c r="H124" s="31">
        <v>0.42869127028050447</v>
      </c>
      <c r="I124" s="32">
        <v>1716.55</v>
      </c>
      <c r="J124" s="32">
        <v>820936.51000000024</v>
      </c>
      <c r="K124" s="31">
        <v>0.96492583013547162</v>
      </c>
      <c r="L124" s="32">
        <v>980.68000000000006</v>
      </c>
    </row>
    <row r="125" spans="6:12" x14ac:dyDescent="0.25">
      <c r="F125" s="29" t="s">
        <v>75</v>
      </c>
      <c r="G125" s="30">
        <v>101</v>
      </c>
      <c r="H125" s="31">
        <v>0.50085531431305697</v>
      </c>
      <c r="I125" s="32">
        <v>1671.8999999999999</v>
      </c>
      <c r="J125" s="32">
        <v>822608.41000000027</v>
      </c>
      <c r="K125" s="31">
        <v>0.96689097540036362</v>
      </c>
      <c r="L125" s="32">
        <v>834.52</v>
      </c>
    </row>
    <row r="126" spans="6:12" x14ac:dyDescent="0.25">
      <c r="F126" s="29" t="s">
        <v>126</v>
      </c>
      <c r="G126" s="30">
        <v>102</v>
      </c>
      <c r="H126" s="31">
        <v>0.39236641221374047</v>
      </c>
      <c r="I126" s="32">
        <v>1565.45</v>
      </c>
      <c r="J126" s="32">
        <v>824173.86000000022</v>
      </c>
      <c r="K126" s="31">
        <v>0.96873099971696464</v>
      </c>
      <c r="L126" s="32">
        <v>951.22</v>
      </c>
    </row>
    <row r="127" spans="6:12" x14ac:dyDescent="0.25">
      <c r="F127" s="29" t="s">
        <v>57</v>
      </c>
      <c r="G127" s="30">
        <v>103</v>
      </c>
      <c r="H127" s="31">
        <v>0.38792710240926942</v>
      </c>
      <c r="I127" s="32">
        <v>1468.9099999999999</v>
      </c>
      <c r="J127" s="32">
        <v>825642.77000000025</v>
      </c>
      <c r="K127" s="31">
        <v>0.97045755126373934</v>
      </c>
      <c r="L127" s="32">
        <v>899.07999999999993</v>
      </c>
    </row>
    <row r="128" spans="6:12" x14ac:dyDescent="0.25">
      <c r="F128" s="29" t="s">
        <v>72</v>
      </c>
      <c r="G128" s="30">
        <v>104</v>
      </c>
      <c r="H128" s="31">
        <v>0.4739288135356316</v>
      </c>
      <c r="I128" s="32">
        <v>1430.8899999999999</v>
      </c>
      <c r="J128" s="32">
        <v>827073.66000000027</v>
      </c>
      <c r="K128" s="31">
        <v>0.97213941423884631</v>
      </c>
      <c r="L128" s="32">
        <v>752.75</v>
      </c>
    </row>
    <row r="129" spans="6:12" x14ac:dyDescent="0.25">
      <c r="F129" s="29" t="s">
        <v>108</v>
      </c>
      <c r="G129" s="30">
        <v>105</v>
      </c>
      <c r="H129" s="31">
        <v>0.31995476479802198</v>
      </c>
      <c r="I129" s="32">
        <v>1423.67</v>
      </c>
      <c r="J129" s="32">
        <v>828497.33000000031</v>
      </c>
      <c r="K129" s="31">
        <v>0.97381279085184291</v>
      </c>
      <c r="L129" s="32">
        <v>968.16000000000008</v>
      </c>
    </row>
    <row r="130" spans="6:12" x14ac:dyDescent="0.25">
      <c r="F130" s="29" t="s">
        <v>97</v>
      </c>
      <c r="G130" s="30">
        <v>106</v>
      </c>
      <c r="H130" s="31">
        <v>0.45942964737622338</v>
      </c>
      <c r="I130" s="32">
        <v>1423.33</v>
      </c>
      <c r="J130" s="32">
        <v>829920.66000000027</v>
      </c>
      <c r="K130" s="31">
        <v>0.97548576783005847</v>
      </c>
      <c r="L130" s="32">
        <v>769.41</v>
      </c>
    </row>
    <row r="131" spans="6:12" x14ac:dyDescent="0.25">
      <c r="F131" s="29" t="s">
        <v>349</v>
      </c>
      <c r="G131" s="30">
        <v>107</v>
      </c>
      <c r="H131" s="31">
        <v>0.2336734693877551</v>
      </c>
      <c r="I131" s="32">
        <v>1411.2</v>
      </c>
      <c r="J131" s="32">
        <v>831331.86000000022</v>
      </c>
      <c r="K131" s="31">
        <v>0.97714448724976988</v>
      </c>
      <c r="L131" s="32">
        <v>1081.44</v>
      </c>
    </row>
    <row r="132" spans="6:12" x14ac:dyDescent="0.25">
      <c r="F132" s="29" t="s">
        <v>105</v>
      </c>
      <c r="G132" s="30">
        <v>108</v>
      </c>
      <c r="H132" s="31">
        <v>0.39519582745173104</v>
      </c>
      <c r="I132" s="32">
        <v>1253.9100000000001</v>
      </c>
      <c r="J132" s="32">
        <v>832585.77000000025</v>
      </c>
      <c r="K132" s="31">
        <v>0.97861832856749276</v>
      </c>
      <c r="L132" s="32">
        <v>758.37</v>
      </c>
    </row>
    <row r="133" spans="6:12" x14ac:dyDescent="0.25">
      <c r="F133" s="29" t="s">
        <v>138</v>
      </c>
      <c r="G133" s="30">
        <v>109</v>
      </c>
      <c r="H133" s="31">
        <v>0.37861696910250131</v>
      </c>
      <c r="I133" s="32">
        <v>1223.4000000000001</v>
      </c>
      <c r="J133" s="32">
        <v>833809.17000000027</v>
      </c>
      <c r="K133" s="31">
        <v>0.98005630854061854</v>
      </c>
      <c r="L133" s="32">
        <v>760.19999999999993</v>
      </c>
    </row>
    <row r="134" spans="6:12" x14ac:dyDescent="0.25">
      <c r="F134" s="29" t="s">
        <v>98</v>
      </c>
      <c r="G134" s="30">
        <v>110</v>
      </c>
      <c r="H134" s="31">
        <v>0.3317230541536057</v>
      </c>
      <c r="I134" s="32">
        <v>1202.69</v>
      </c>
      <c r="J134" s="32">
        <v>835011.86000000022</v>
      </c>
      <c r="K134" s="31">
        <v>0.98146994605400628</v>
      </c>
      <c r="L134" s="32">
        <v>803.73</v>
      </c>
    </row>
    <row r="135" spans="6:12" x14ac:dyDescent="0.25">
      <c r="F135" s="29" t="s">
        <v>111</v>
      </c>
      <c r="G135" s="30">
        <v>111</v>
      </c>
      <c r="H135" s="31">
        <v>0.30900155572268972</v>
      </c>
      <c r="I135" s="32">
        <v>970.6099999999999</v>
      </c>
      <c r="J135" s="32">
        <v>835982.4700000002</v>
      </c>
      <c r="K135" s="31">
        <v>0.98261079756758773</v>
      </c>
      <c r="L135" s="32">
        <v>670.69</v>
      </c>
    </row>
    <row r="136" spans="6:12" x14ac:dyDescent="0.25">
      <c r="F136" s="29" t="s">
        <v>107</v>
      </c>
      <c r="G136" s="30">
        <v>112</v>
      </c>
      <c r="H136" s="31">
        <v>0.33177618388143626</v>
      </c>
      <c r="I136" s="32">
        <v>967.58</v>
      </c>
      <c r="J136" s="32">
        <v>836950.05000000016</v>
      </c>
      <c r="K136" s="31">
        <v>0.98374808763003407</v>
      </c>
      <c r="L136" s="32">
        <v>646.55999999999995</v>
      </c>
    </row>
    <row r="137" spans="6:12" x14ac:dyDescent="0.25">
      <c r="F137" s="29" t="s">
        <v>99</v>
      </c>
      <c r="G137" s="30">
        <v>113</v>
      </c>
      <c r="H137" s="31">
        <v>0.40187401291033786</v>
      </c>
      <c r="I137" s="32">
        <v>943.43000000000006</v>
      </c>
      <c r="J137" s="32">
        <v>837893.48000000021</v>
      </c>
      <c r="K137" s="31">
        <v>0.98485699186907782</v>
      </c>
      <c r="L137" s="32">
        <v>564.29</v>
      </c>
    </row>
    <row r="138" spans="6:12" x14ac:dyDescent="0.25">
      <c r="F138" s="29" t="s">
        <v>114</v>
      </c>
      <c r="G138" s="30">
        <v>114</v>
      </c>
      <c r="H138" s="31">
        <v>0.42473782335120008</v>
      </c>
      <c r="I138" s="32">
        <v>858.19999999999993</v>
      </c>
      <c r="J138" s="32">
        <v>838751.68000000017</v>
      </c>
      <c r="K138" s="31">
        <v>0.98586571707173964</v>
      </c>
      <c r="L138" s="32">
        <v>493.69000000000005</v>
      </c>
    </row>
    <row r="139" spans="6:12" x14ac:dyDescent="0.25">
      <c r="F139" s="29" t="s">
        <v>52</v>
      </c>
      <c r="G139" s="30">
        <v>115</v>
      </c>
      <c r="H139" s="31">
        <v>0.44819981838980161</v>
      </c>
      <c r="I139" s="32">
        <v>847.97</v>
      </c>
      <c r="J139" s="32">
        <v>839599.65000000014</v>
      </c>
      <c r="K139" s="31">
        <v>0.98686241796908425</v>
      </c>
      <c r="L139" s="32">
        <v>467.90999999999997</v>
      </c>
    </row>
    <row r="140" spans="6:12" x14ac:dyDescent="0.25">
      <c r="F140" s="29" t="s">
        <v>137</v>
      </c>
      <c r="G140" s="30">
        <v>116</v>
      </c>
      <c r="H140" s="31">
        <v>0.47441524052370909</v>
      </c>
      <c r="I140" s="32">
        <v>815.72</v>
      </c>
      <c r="J140" s="32">
        <v>840415.37000000011</v>
      </c>
      <c r="K140" s="31">
        <v>0.9878212123320711</v>
      </c>
      <c r="L140" s="32">
        <v>428.73</v>
      </c>
    </row>
    <row r="141" spans="6:12" x14ac:dyDescent="0.25">
      <c r="F141" s="29" t="s">
        <v>49</v>
      </c>
      <c r="G141" s="30">
        <v>117</v>
      </c>
      <c r="H141" s="31">
        <v>0.41720869726816578</v>
      </c>
      <c r="I141" s="32">
        <v>807.15</v>
      </c>
      <c r="J141" s="32">
        <v>841222.52000000014</v>
      </c>
      <c r="K141" s="31">
        <v>0.9887699335477883</v>
      </c>
      <c r="L141" s="32">
        <v>470.4</v>
      </c>
    </row>
    <row r="142" spans="6:12" x14ac:dyDescent="0.25">
      <c r="F142" s="29" t="s">
        <v>139</v>
      </c>
      <c r="G142" s="30">
        <v>118</v>
      </c>
      <c r="H142" s="31">
        <v>0.42404635692755432</v>
      </c>
      <c r="I142" s="32">
        <v>769.68000000000006</v>
      </c>
      <c r="J142" s="32">
        <v>841992.20000000019</v>
      </c>
      <c r="K142" s="31">
        <v>0.98967461265986567</v>
      </c>
      <c r="L142" s="32">
        <v>443.3</v>
      </c>
    </row>
    <row r="143" spans="6:12" x14ac:dyDescent="0.25">
      <c r="F143" s="29" t="s">
        <v>21</v>
      </c>
      <c r="G143" s="30">
        <v>119</v>
      </c>
      <c r="H143" s="31">
        <v>0.37301407020403798</v>
      </c>
      <c r="I143" s="32">
        <v>748.39</v>
      </c>
      <c r="J143" s="32">
        <v>842740.5900000002</v>
      </c>
      <c r="K143" s="31">
        <v>0.99055426758228482</v>
      </c>
      <c r="L143" s="32">
        <v>469.23</v>
      </c>
    </row>
    <row r="144" spans="6:12" x14ac:dyDescent="0.25">
      <c r="F144" s="29" t="s">
        <v>66</v>
      </c>
      <c r="G144" s="30">
        <v>120</v>
      </c>
      <c r="H144" s="31">
        <v>0.4636404929009949</v>
      </c>
      <c r="I144" s="32">
        <v>682.49</v>
      </c>
      <c r="J144" s="32">
        <v>843423.08000000019</v>
      </c>
      <c r="K144" s="31">
        <v>0.99135646388100851</v>
      </c>
      <c r="L144" s="32">
        <v>366.06</v>
      </c>
    </row>
    <row r="145" spans="6:12" x14ac:dyDescent="0.25">
      <c r="F145" s="29" t="s">
        <v>109</v>
      </c>
      <c r="G145" s="30">
        <v>121</v>
      </c>
      <c r="H145" s="31">
        <v>0.3595704507906537</v>
      </c>
      <c r="I145" s="32">
        <v>677.92</v>
      </c>
      <c r="J145" s="32">
        <v>844101.00000000023</v>
      </c>
      <c r="K145" s="31">
        <v>0.99215328861811947</v>
      </c>
      <c r="L145" s="32">
        <v>434.16</v>
      </c>
    </row>
    <row r="146" spans="6:12" x14ac:dyDescent="0.25">
      <c r="F146" s="29" t="s">
        <v>353</v>
      </c>
      <c r="G146" s="30">
        <v>122</v>
      </c>
      <c r="H146" s="31">
        <v>0.18938775510204084</v>
      </c>
      <c r="I146" s="32">
        <v>600.25</v>
      </c>
      <c r="J146" s="32">
        <v>844701.25000000023</v>
      </c>
      <c r="K146" s="31">
        <v>0.9928588203157398</v>
      </c>
      <c r="L146" s="32">
        <v>486.57</v>
      </c>
    </row>
    <row r="147" spans="6:12" x14ac:dyDescent="0.25">
      <c r="F147" s="29" t="s">
        <v>101</v>
      </c>
      <c r="G147" s="30">
        <v>123</v>
      </c>
      <c r="H147" s="31">
        <v>0.49005985258174395</v>
      </c>
      <c r="I147" s="32">
        <v>519.61</v>
      </c>
      <c r="J147" s="32">
        <v>845220.86000000022</v>
      </c>
      <c r="K147" s="31">
        <v>0.99346956804651942</v>
      </c>
      <c r="L147" s="32">
        <v>264.97000000000003</v>
      </c>
    </row>
    <row r="148" spans="6:12" x14ac:dyDescent="0.25">
      <c r="F148" s="29" t="s">
        <v>96</v>
      </c>
      <c r="G148" s="30">
        <v>124</v>
      </c>
      <c r="H148" s="31">
        <v>0.40815642678335601</v>
      </c>
      <c r="I148" s="32">
        <v>507.33</v>
      </c>
      <c r="J148" s="32">
        <v>845728.19000000018</v>
      </c>
      <c r="K148" s="31">
        <v>0.99406588190933276</v>
      </c>
      <c r="L148" s="32">
        <v>300.26</v>
      </c>
    </row>
    <row r="149" spans="6:12" x14ac:dyDescent="0.25">
      <c r="F149" s="29" t="s">
        <v>112</v>
      </c>
      <c r="G149" s="30">
        <v>125</v>
      </c>
      <c r="H149" s="31">
        <v>0.31895000310282773</v>
      </c>
      <c r="I149" s="32">
        <v>483.43</v>
      </c>
      <c r="J149" s="32">
        <v>846211.62000000023</v>
      </c>
      <c r="K149" s="31">
        <v>0.99463410379784689</v>
      </c>
      <c r="L149" s="32">
        <v>329.24</v>
      </c>
    </row>
    <row r="150" spans="6:12" x14ac:dyDescent="0.25">
      <c r="F150" s="29" t="s">
        <v>347</v>
      </c>
      <c r="G150" s="30">
        <v>126</v>
      </c>
      <c r="H150" s="31">
        <v>0.23367346938775502</v>
      </c>
      <c r="I150" s="32">
        <v>470.4</v>
      </c>
      <c r="J150" s="32">
        <v>846682.02000000025</v>
      </c>
      <c r="K150" s="31">
        <v>0.99518701027108414</v>
      </c>
      <c r="L150" s="32">
        <v>360.48</v>
      </c>
    </row>
    <row r="151" spans="6:12" x14ac:dyDescent="0.25">
      <c r="F151" s="29" t="s">
        <v>77</v>
      </c>
      <c r="G151" s="30">
        <v>127</v>
      </c>
      <c r="H151" s="31">
        <v>0.43669750103548255</v>
      </c>
      <c r="I151" s="32">
        <v>434.58000000000004</v>
      </c>
      <c r="J151" s="32">
        <v>847116.60000000021</v>
      </c>
      <c r="K151" s="31">
        <v>0.99569781404476476</v>
      </c>
      <c r="L151" s="32">
        <v>244.8</v>
      </c>
    </row>
    <row r="152" spans="6:12" x14ac:dyDescent="0.25">
      <c r="F152" s="29" t="s">
        <v>102</v>
      </c>
      <c r="G152" s="30">
        <v>128</v>
      </c>
      <c r="H152" s="31">
        <v>0.33065213404249749</v>
      </c>
      <c r="I152" s="32">
        <v>381.67</v>
      </c>
      <c r="J152" s="32">
        <v>847498.27000000025</v>
      </c>
      <c r="K152" s="31">
        <v>0.99614642759417049</v>
      </c>
      <c r="L152" s="32">
        <v>255.47</v>
      </c>
    </row>
    <row r="153" spans="6:12" x14ac:dyDescent="0.25">
      <c r="F153" s="29" t="s">
        <v>375</v>
      </c>
      <c r="G153" s="30">
        <v>129</v>
      </c>
      <c r="H153" s="31">
        <v>0.23129251700680278</v>
      </c>
      <c r="I153" s="32">
        <v>352.8</v>
      </c>
      <c r="J153" s="32">
        <v>847851.0700000003</v>
      </c>
      <c r="K153" s="31">
        <v>0.99656110744909843</v>
      </c>
      <c r="L153" s="32">
        <v>271.2</v>
      </c>
    </row>
    <row r="154" spans="6:12" x14ac:dyDescent="0.25">
      <c r="F154" s="29" t="s">
        <v>80</v>
      </c>
      <c r="G154" s="30">
        <v>130</v>
      </c>
      <c r="H154" s="31">
        <v>0.39611505844602352</v>
      </c>
      <c r="I154" s="32">
        <v>349.04</v>
      </c>
      <c r="J154" s="32">
        <v>848200.11000000034</v>
      </c>
      <c r="K154" s="31">
        <v>0.99697136781350904</v>
      </c>
      <c r="L154" s="32">
        <v>210.77999999999997</v>
      </c>
    </row>
    <row r="155" spans="6:12" x14ac:dyDescent="0.25">
      <c r="F155" s="29" t="s">
        <v>67</v>
      </c>
      <c r="G155" s="30">
        <v>131</v>
      </c>
      <c r="H155" s="31">
        <v>0.42996012689542767</v>
      </c>
      <c r="I155" s="32">
        <v>343.59</v>
      </c>
      <c r="J155" s="32">
        <v>848543.7000000003</v>
      </c>
      <c r="K155" s="31">
        <v>0.99737522226746211</v>
      </c>
      <c r="L155" s="32">
        <v>195.85999999999999</v>
      </c>
    </row>
    <row r="156" spans="6:12" x14ac:dyDescent="0.25">
      <c r="F156" s="29" t="s">
        <v>95</v>
      </c>
      <c r="G156" s="30">
        <v>132</v>
      </c>
      <c r="H156" s="31">
        <v>0.36569485871900959</v>
      </c>
      <c r="I156" s="32">
        <v>311.79000000000002</v>
      </c>
      <c r="J156" s="32">
        <v>848855.49000000034</v>
      </c>
      <c r="K156" s="31">
        <v>0.99774169911544386</v>
      </c>
      <c r="L156" s="32">
        <v>197.77</v>
      </c>
    </row>
    <row r="157" spans="6:12" x14ac:dyDescent="0.25">
      <c r="F157" s="29" t="s">
        <v>113</v>
      </c>
      <c r="G157" s="30">
        <v>133</v>
      </c>
      <c r="H157" s="31">
        <v>0.34408167762312236</v>
      </c>
      <c r="I157" s="32">
        <v>272.28999999999996</v>
      </c>
      <c r="J157" s="32">
        <v>849127.78000000038</v>
      </c>
      <c r="K157" s="31">
        <v>0.99806174780506496</v>
      </c>
      <c r="L157" s="32">
        <v>178.6</v>
      </c>
    </row>
    <row r="158" spans="6:12" x14ac:dyDescent="0.25">
      <c r="F158" s="29" t="s">
        <v>70</v>
      </c>
      <c r="G158" s="30">
        <v>134</v>
      </c>
      <c r="H158" s="31">
        <v>0.44525137423263655</v>
      </c>
      <c r="I158" s="32">
        <v>249.23</v>
      </c>
      <c r="J158" s="32">
        <v>849377.01000000036</v>
      </c>
      <c r="K158" s="31">
        <v>0.99835469185337467</v>
      </c>
      <c r="L158" s="32">
        <v>138.26</v>
      </c>
    </row>
    <row r="159" spans="6:12" x14ac:dyDescent="0.25">
      <c r="F159" s="29" t="s">
        <v>336</v>
      </c>
      <c r="G159" s="30">
        <v>135</v>
      </c>
      <c r="H159" s="31">
        <v>0.28469387755102032</v>
      </c>
      <c r="I159" s="32">
        <v>235.2</v>
      </c>
      <c r="J159" s="32">
        <v>849612.21000000031</v>
      </c>
      <c r="K159" s="31">
        <v>0.99863114508999318</v>
      </c>
      <c r="L159" s="32">
        <v>168.24</v>
      </c>
    </row>
    <row r="160" spans="6:12" x14ac:dyDescent="0.25">
      <c r="F160" s="29" t="s">
        <v>79</v>
      </c>
      <c r="G160" s="30">
        <v>136</v>
      </c>
      <c r="H160" s="31">
        <v>0.50781629284396546</v>
      </c>
      <c r="I160" s="32">
        <v>205.98</v>
      </c>
      <c r="J160" s="32">
        <v>849818.19000000029</v>
      </c>
      <c r="K160" s="31">
        <v>0.99887325324338905</v>
      </c>
      <c r="L160" s="32">
        <v>101.38</v>
      </c>
    </row>
    <row r="161" spans="6:12" x14ac:dyDescent="0.25">
      <c r="F161" s="29" t="s">
        <v>44</v>
      </c>
      <c r="G161" s="30">
        <v>137</v>
      </c>
      <c r="H161" s="31">
        <v>0.37026868013335951</v>
      </c>
      <c r="I161" s="32">
        <v>203.96</v>
      </c>
      <c r="J161" s="32">
        <v>850022.15000000026</v>
      </c>
      <c r="K161" s="31">
        <v>0.99911298709602814</v>
      </c>
      <c r="L161" s="32">
        <v>128.44</v>
      </c>
    </row>
    <row r="162" spans="6:12" x14ac:dyDescent="0.25">
      <c r="F162" s="29" t="s">
        <v>68</v>
      </c>
      <c r="G162" s="30">
        <v>138</v>
      </c>
      <c r="H162" s="31">
        <v>0.43512145748987857</v>
      </c>
      <c r="I162" s="32">
        <v>197.6</v>
      </c>
      <c r="J162" s="32">
        <v>850219.75000000023</v>
      </c>
      <c r="K162" s="31">
        <v>0.99934524542747294</v>
      </c>
      <c r="L162" s="32">
        <v>111.61999999999999</v>
      </c>
    </row>
    <row r="163" spans="6:12" x14ac:dyDescent="0.25">
      <c r="F163" s="29" t="s">
        <v>355</v>
      </c>
      <c r="G163" s="30">
        <v>139</v>
      </c>
      <c r="H163" s="31">
        <v>0.18938775510204076</v>
      </c>
      <c r="I163" s="32">
        <v>147</v>
      </c>
      <c r="J163" s="32">
        <v>850366.75000000023</v>
      </c>
      <c r="K163" s="31">
        <v>0.99951802870035955</v>
      </c>
      <c r="L163" s="32">
        <v>119.16000000000001</v>
      </c>
    </row>
    <row r="164" spans="6:12" x14ac:dyDescent="0.25">
      <c r="F164" s="29" t="s">
        <v>100</v>
      </c>
      <c r="G164" s="30">
        <v>140</v>
      </c>
      <c r="H164" s="31">
        <v>0.47362771058469916</v>
      </c>
      <c r="I164" s="32">
        <v>139.73000000000002</v>
      </c>
      <c r="J164" s="32">
        <v>850506.48000000021</v>
      </c>
      <c r="K164" s="31">
        <v>0.999682266841315</v>
      </c>
      <c r="L164" s="32">
        <v>73.55</v>
      </c>
    </row>
    <row r="165" spans="6:12" x14ac:dyDescent="0.25">
      <c r="F165" s="29" t="s">
        <v>78</v>
      </c>
      <c r="G165" s="30">
        <v>141</v>
      </c>
      <c r="H165" s="31">
        <v>0.46044755502348272</v>
      </c>
      <c r="I165" s="32">
        <v>108.58999999999999</v>
      </c>
      <c r="J165" s="32">
        <v>850615.07000000018</v>
      </c>
      <c r="K165" s="31">
        <v>0.99980990313793228</v>
      </c>
      <c r="L165" s="32">
        <v>58.59</v>
      </c>
    </row>
    <row r="166" spans="6:12" x14ac:dyDescent="0.25">
      <c r="F166" s="29" t="s">
        <v>76</v>
      </c>
      <c r="G166" s="30">
        <v>142</v>
      </c>
      <c r="H166" s="31">
        <v>0.54359515023721672</v>
      </c>
      <c r="I166" s="32">
        <v>94.850000000000009</v>
      </c>
      <c r="J166" s="32">
        <v>850709.92000000016</v>
      </c>
      <c r="K166" s="31">
        <v>0.99992138948781861</v>
      </c>
      <c r="L166" s="32">
        <v>43.29</v>
      </c>
    </row>
    <row r="167" spans="6:12" x14ac:dyDescent="0.25">
      <c r="F167" s="29" t="s">
        <v>46</v>
      </c>
      <c r="G167" s="30">
        <v>143</v>
      </c>
      <c r="H167" s="31">
        <v>0.42470805162876463</v>
      </c>
      <c r="I167" s="32">
        <v>65.08</v>
      </c>
      <c r="J167" s="32">
        <v>850775.00000000012</v>
      </c>
      <c r="K167" s="31">
        <v>0.99999788428645442</v>
      </c>
      <c r="L167" s="32">
        <v>37.44</v>
      </c>
    </row>
    <row r="168" spans="6:12" x14ac:dyDescent="0.25">
      <c r="F168" s="29" t="s">
        <v>341</v>
      </c>
      <c r="G168" s="30">
        <v>144</v>
      </c>
      <c r="H168" s="31">
        <v>0.28265306122448974</v>
      </c>
      <c r="I168" s="32">
        <v>58.8</v>
      </c>
      <c r="J168" s="32">
        <v>850833.80000000016</v>
      </c>
      <c r="K168" s="31">
        <v>1.0000669975956091</v>
      </c>
      <c r="L168" s="32">
        <v>42.18</v>
      </c>
    </row>
    <row r="169" spans="6:12" x14ac:dyDescent="0.25">
      <c r="F169" s="29" t="s">
        <v>381</v>
      </c>
      <c r="G169" s="30">
        <v>145</v>
      </c>
      <c r="H169" s="31">
        <v>0.26870748299319724</v>
      </c>
      <c r="I169" s="32">
        <v>14.7</v>
      </c>
      <c r="J169" s="32">
        <v>850848.50000000012</v>
      </c>
      <c r="K169" s="31">
        <v>1.0000842759228976</v>
      </c>
      <c r="L169" s="32">
        <v>10.75</v>
      </c>
    </row>
    <row r="170" spans="6:12" x14ac:dyDescent="0.25">
      <c r="F170" s="29" t="s">
        <v>377</v>
      </c>
      <c r="G170" s="30">
        <v>145</v>
      </c>
      <c r="H170" s="31">
        <v>0.26870748299319724</v>
      </c>
      <c r="I170" s="32">
        <v>14.7</v>
      </c>
      <c r="J170" s="32">
        <v>850863.20000000007</v>
      </c>
      <c r="K170" s="31">
        <v>1.0001015542501863</v>
      </c>
      <c r="L170" s="32">
        <v>10.75</v>
      </c>
    </row>
    <row r="171" spans="6:12" x14ac:dyDescent="0.25">
      <c r="F171" s="29" t="s">
        <v>379</v>
      </c>
      <c r="G171" s="30">
        <v>146</v>
      </c>
      <c r="H171" s="31">
        <v>0.25347222222222227</v>
      </c>
      <c r="I171" s="32">
        <v>-86.4</v>
      </c>
      <c r="J171" s="32">
        <v>850776.8</v>
      </c>
      <c r="K171" s="31">
        <v>0.99999999999999989</v>
      </c>
      <c r="L171" s="32">
        <v>-64.5</v>
      </c>
    </row>
    <row r="172" spans="6:12" x14ac:dyDescent="0.25">
      <c r="F172" s="29" t="s">
        <v>141</v>
      </c>
      <c r="G172" s="33"/>
      <c r="H172" s="34">
        <v>0.43806344977907286</v>
      </c>
      <c r="I172" s="35">
        <v>850776.80000000016</v>
      </c>
      <c r="J172" s="35"/>
      <c r="K172" s="34"/>
      <c r="L172" s="35">
        <v>478082.57999999978</v>
      </c>
    </row>
  </sheetData>
  <conditionalFormatting pivot="1" sqref="K23:K171">
    <cfRule type="expression" dxfId="11" priority="1" stopIfTrue="1">
      <formula>OR($K22&lt;0.1,ISTEXT($K22))</formula>
    </cfRule>
  </conditionalFormatting>
  <conditionalFormatting pivot="1" sqref="K23:K171">
    <cfRule type="expression" dxfId="10" priority="2" stopIfTrue="1">
      <formula>AND($K22&gt;0.1,$K22&lt;=0.25)</formula>
    </cfRule>
  </conditionalFormatting>
  <conditionalFormatting pivot="1" sqref="K23:K171">
    <cfRule type="expression" dxfId="9" priority="3" stopIfTrue="1">
      <formula>AND($K22&gt;0.25,$K22&lt;=0.5)</formula>
    </cfRule>
  </conditionalFormatting>
  <conditionalFormatting pivot="1" sqref="K23:K171">
    <cfRule type="expression" dxfId="8" priority="4" stopIfTrue="1">
      <formula>AND($K22&gt;0.5,$K22&lt;=0.8)</formula>
    </cfRule>
  </conditionalFormatting>
  <conditionalFormatting pivot="1" sqref="K23:K171">
    <cfRule type="expression" dxfId="7" priority="5" stopIfTrue="1">
      <formula>($K22&gt;0.8)</formula>
    </cfRule>
  </conditionalFormatting>
  <pageMargins left="0.7" right="0.7" top="0.75" bottom="0.75" header="0.3" footer="0.3"/>
  <pageSetup scale="61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56"/>
  <sheetViews>
    <sheetView workbookViewId="0"/>
  </sheetViews>
  <sheetFormatPr defaultRowHeight="15" x14ac:dyDescent="0.25"/>
  <cols>
    <col min="1" max="1" width="9.140625" hidden="1" customWidth="1"/>
    <col min="2" max="2" width="13.140625" customWidth="1"/>
    <col min="3" max="3" width="11.28515625" customWidth="1"/>
    <col min="4" max="4" width="11" customWidth="1"/>
    <col min="5" max="5" width="11.42578125" customWidth="1"/>
    <col min="6" max="6" width="14.42578125" customWidth="1"/>
    <col min="7" max="7" width="10" customWidth="1"/>
    <col min="8" max="8" width="11.28515625" customWidth="1"/>
    <col min="9" max="9" width="11" customWidth="1"/>
    <col min="10" max="10" width="11.42578125" customWidth="1"/>
    <col min="11" max="11" width="14.42578125" customWidth="1"/>
    <col min="12" max="12" width="9.140625" customWidth="1"/>
    <col min="13" max="13" width="11.28515625" customWidth="1"/>
    <col min="14" max="14" width="11" bestFit="1" customWidth="1"/>
    <col min="15" max="15" width="11.42578125" customWidth="1"/>
    <col min="16" max="16" width="14.42578125" customWidth="1"/>
    <col min="18" max="18" width="11.28515625" customWidth="1"/>
    <col min="19" max="19" width="11" bestFit="1" customWidth="1"/>
    <col min="20" max="20" width="11.42578125" bestFit="1" customWidth="1"/>
    <col min="21" max="21" width="14.42578125" customWidth="1"/>
  </cols>
  <sheetData>
    <row r="1" spans="1:21" hidden="1" x14ac:dyDescent="0.25">
      <c r="A1" t="s">
        <v>332</v>
      </c>
    </row>
    <row r="5" spans="1:21" x14ac:dyDescent="0.25">
      <c r="B5" t="s">
        <v>159</v>
      </c>
      <c r="C5" s="12" t="s">
        <v>147</v>
      </c>
      <c r="D5" t="s">
        <v>148</v>
      </c>
      <c r="E5" t="s">
        <v>162</v>
      </c>
      <c r="F5" t="s">
        <v>152</v>
      </c>
      <c r="G5" t="s">
        <v>166</v>
      </c>
      <c r="H5" s="12" t="s">
        <v>147</v>
      </c>
      <c r="I5" t="s">
        <v>148</v>
      </c>
      <c r="J5" t="s">
        <v>162</v>
      </c>
      <c r="K5" t="s">
        <v>152</v>
      </c>
      <c r="L5" t="s">
        <v>160</v>
      </c>
      <c r="M5" s="12" t="s">
        <v>147</v>
      </c>
      <c r="N5" t="s">
        <v>148</v>
      </c>
      <c r="O5" t="s">
        <v>162</v>
      </c>
      <c r="P5" t="s">
        <v>152</v>
      </c>
      <c r="Q5" t="s">
        <v>167</v>
      </c>
      <c r="R5" s="12" t="s">
        <v>147</v>
      </c>
      <c r="S5" t="s">
        <v>148</v>
      </c>
      <c r="T5" t="s">
        <v>162</v>
      </c>
      <c r="U5" t="s">
        <v>152</v>
      </c>
    </row>
    <row r="6" spans="1:21" x14ac:dyDescent="0.25">
      <c r="B6">
        <f ca="1">ROWS(top10rows)-3</f>
        <v>2</v>
      </c>
      <c r="C6" s="13" t="s">
        <v>20</v>
      </c>
      <c r="D6" s="14">
        <v>71860.070000000007</v>
      </c>
      <c r="E6" s="24">
        <v>34214.410000000003</v>
      </c>
      <c r="F6" s="10">
        <v>0.52387452447513616</v>
      </c>
      <c r="G6">
        <f ca="1">ROWS(top20rows)-3</f>
        <v>4</v>
      </c>
      <c r="H6" s="13" t="s">
        <v>20</v>
      </c>
      <c r="I6" s="14">
        <v>71860.070000000007</v>
      </c>
      <c r="J6" s="24">
        <v>34214.410000000003</v>
      </c>
      <c r="K6" s="10">
        <v>0.52387452447513616</v>
      </c>
      <c r="L6">
        <f ca="1">ROWS(top50rows)-3</f>
        <v>16</v>
      </c>
      <c r="M6" s="13" t="s">
        <v>20</v>
      </c>
      <c r="N6" s="14">
        <v>71860.070000000007</v>
      </c>
      <c r="O6" s="24">
        <v>34214.410000000003</v>
      </c>
      <c r="P6" s="10">
        <v>0.52387452447513616</v>
      </c>
      <c r="Q6">
        <f ca="1">ROWS(top80rows)-3</f>
        <v>50</v>
      </c>
      <c r="R6" s="13" t="s">
        <v>20</v>
      </c>
      <c r="S6" s="14">
        <v>71860.070000000007</v>
      </c>
      <c r="T6" s="24">
        <v>34214.410000000003</v>
      </c>
      <c r="U6" s="10">
        <v>0.52387452447513616</v>
      </c>
    </row>
    <row r="7" spans="1:21" x14ac:dyDescent="0.25">
      <c r="C7" s="13" t="s">
        <v>29</v>
      </c>
      <c r="D7" s="14">
        <v>52766.02</v>
      </c>
      <c r="E7" s="24">
        <v>32809.06</v>
      </c>
      <c r="F7" s="10">
        <v>0.37821613227603673</v>
      </c>
      <c r="H7" s="13" t="s">
        <v>29</v>
      </c>
      <c r="I7" s="14">
        <v>52766.02</v>
      </c>
      <c r="J7" s="24">
        <v>32809.06</v>
      </c>
      <c r="K7" s="10">
        <v>0.37821613227603673</v>
      </c>
      <c r="M7" s="13" t="s">
        <v>29</v>
      </c>
      <c r="N7" s="14">
        <v>52766.02</v>
      </c>
      <c r="O7" s="24">
        <v>32809.06</v>
      </c>
      <c r="P7" s="10">
        <v>0.37821613227603673</v>
      </c>
      <c r="R7" s="13" t="s">
        <v>29</v>
      </c>
      <c r="S7" s="14">
        <v>52766.02</v>
      </c>
      <c r="T7" s="24">
        <v>32809.06</v>
      </c>
      <c r="U7" s="10">
        <v>0.37821613227603673</v>
      </c>
    </row>
    <row r="8" spans="1:21" x14ac:dyDescent="0.25">
      <c r="C8" s="13" t="s">
        <v>141</v>
      </c>
      <c r="D8" s="14">
        <v>124626.09</v>
      </c>
      <c r="E8" s="24">
        <v>67023.47</v>
      </c>
      <c r="F8" s="10">
        <v>0.46220354020574661</v>
      </c>
      <c r="H8" s="13" t="s">
        <v>18</v>
      </c>
      <c r="I8" s="14">
        <v>49722.170000000006</v>
      </c>
      <c r="J8" s="24">
        <v>26499.550000000003</v>
      </c>
      <c r="K8" s="10">
        <v>0.46704759667568813</v>
      </c>
      <c r="M8" s="13" t="s">
        <v>18</v>
      </c>
      <c r="N8" s="14">
        <v>49722.170000000006</v>
      </c>
      <c r="O8" s="24">
        <v>26499.550000000003</v>
      </c>
      <c r="P8" s="10">
        <v>0.46704759667568813</v>
      </c>
      <c r="R8" s="13" t="s">
        <v>18</v>
      </c>
      <c r="S8" s="14">
        <v>49722.170000000006</v>
      </c>
      <c r="T8" s="24">
        <v>26499.550000000003</v>
      </c>
      <c r="U8" s="10">
        <v>0.46704759667568813</v>
      </c>
    </row>
    <row r="9" spans="1:21" x14ac:dyDescent="0.25">
      <c r="H9" s="13" t="s">
        <v>19</v>
      </c>
      <c r="I9" s="14">
        <v>47165.329999999994</v>
      </c>
      <c r="J9" s="24">
        <v>25818.52</v>
      </c>
      <c r="K9" s="10">
        <v>0.45259537037056663</v>
      </c>
      <c r="M9" s="13" t="s">
        <v>19</v>
      </c>
      <c r="N9" s="14">
        <v>47165.329999999994</v>
      </c>
      <c r="O9" s="24">
        <v>25818.52</v>
      </c>
      <c r="P9" s="10">
        <v>0.45259537037056663</v>
      </c>
      <c r="R9" s="13" t="s">
        <v>19</v>
      </c>
      <c r="S9" s="14">
        <v>47165.329999999994</v>
      </c>
      <c r="T9" s="24">
        <v>25818.52</v>
      </c>
      <c r="U9" s="10">
        <v>0.45259537037056663</v>
      </c>
    </row>
    <row r="10" spans="1:21" x14ac:dyDescent="0.25">
      <c r="H10" s="13" t="s">
        <v>141</v>
      </c>
      <c r="I10" s="14">
        <v>221513.59</v>
      </c>
      <c r="J10" s="24">
        <v>119341.54000000001</v>
      </c>
      <c r="K10" s="10">
        <v>0.46124506401616255</v>
      </c>
      <c r="M10" s="13" t="s">
        <v>27</v>
      </c>
      <c r="N10" s="14">
        <v>31039.119999999999</v>
      </c>
      <c r="O10" s="24">
        <v>17106.18</v>
      </c>
      <c r="P10" s="10">
        <v>0.44888321576127155</v>
      </c>
      <c r="R10" s="13" t="s">
        <v>27</v>
      </c>
      <c r="S10" s="14">
        <v>31039.119999999999</v>
      </c>
      <c r="T10" s="24">
        <v>17106.18</v>
      </c>
      <c r="U10" s="10">
        <v>0.44888321576127155</v>
      </c>
    </row>
    <row r="11" spans="1:21" x14ac:dyDescent="0.25">
      <c r="M11" s="13" t="s">
        <v>50</v>
      </c>
      <c r="N11" s="14">
        <v>24511.340000000004</v>
      </c>
      <c r="O11" s="24">
        <v>12461.880000000001</v>
      </c>
      <c r="P11" s="10">
        <v>0.49158715924955554</v>
      </c>
      <c r="R11" s="13" t="s">
        <v>50</v>
      </c>
      <c r="S11" s="14">
        <v>24511.340000000004</v>
      </c>
      <c r="T11" s="24">
        <v>12461.880000000001</v>
      </c>
      <c r="U11" s="10">
        <v>0.49158715924955554</v>
      </c>
    </row>
    <row r="12" spans="1:21" x14ac:dyDescent="0.25">
      <c r="M12" s="13" t="s">
        <v>41</v>
      </c>
      <c r="N12" s="14">
        <v>21147.23</v>
      </c>
      <c r="O12" s="24">
        <v>9995.7100000000009</v>
      </c>
      <c r="P12" s="10">
        <v>0.52732769256304479</v>
      </c>
      <c r="R12" s="13" t="s">
        <v>41</v>
      </c>
      <c r="S12" s="14">
        <v>21147.23</v>
      </c>
      <c r="T12" s="24">
        <v>9995.7100000000009</v>
      </c>
      <c r="U12" s="10">
        <v>0.52732769256304479</v>
      </c>
    </row>
    <row r="13" spans="1:21" x14ac:dyDescent="0.25">
      <c r="M13" s="13" t="s">
        <v>124</v>
      </c>
      <c r="N13" s="14">
        <v>20671.21</v>
      </c>
      <c r="O13" s="24">
        <v>10160.56</v>
      </c>
      <c r="P13" s="10">
        <v>0.5084680577479499</v>
      </c>
      <c r="R13" s="13" t="s">
        <v>124</v>
      </c>
      <c r="S13" s="14">
        <v>20671.21</v>
      </c>
      <c r="T13" s="24">
        <v>10160.56</v>
      </c>
      <c r="U13" s="10">
        <v>0.5084680577479499</v>
      </c>
    </row>
    <row r="14" spans="1:21" x14ac:dyDescent="0.25">
      <c r="M14" s="13" t="s">
        <v>64</v>
      </c>
      <c r="N14" s="14">
        <v>18719.57</v>
      </c>
      <c r="O14" s="24">
        <v>10205.41</v>
      </c>
      <c r="P14" s="10">
        <v>0.45482668672410742</v>
      </c>
      <c r="R14" s="13" t="s">
        <v>64</v>
      </c>
      <c r="S14" s="14">
        <v>18719.57</v>
      </c>
      <c r="T14" s="24">
        <v>10205.41</v>
      </c>
      <c r="U14" s="10">
        <v>0.45482668672410742</v>
      </c>
    </row>
    <row r="15" spans="1:21" x14ac:dyDescent="0.25">
      <c r="M15" s="13" t="s">
        <v>17</v>
      </c>
      <c r="N15" s="14">
        <v>18607.28</v>
      </c>
      <c r="O15" s="24">
        <v>9400.31</v>
      </c>
      <c r="P15" s="10">
        <v>0.49480472159283895</v>
      </c>
      <c r="R15" s="13" t="s">
        <v>17</v>
      </c>
      <c r="S15" s="14">
        <v>18607.28</v>
      </c>
      <c r="T15" s="24">
        <v>9400.31</v>
      </c>
      <c r="U15" s="10">
        <v>0.49480472159283895</v>
      </c>
    </row>
    <row r="16" spans="1:21" x14ac:dyDescent="0.25">
      <c r="M16" s="13" t="s">
        <v>60</v>
      </c>
      <c r="N16" s="14">
        <v>14135.47</v>
      </c>
      <c r="O16" s="24">
        <v>7004.2599999999993</v>
      </c>
      <c r="P16" s="10">
        <v>0.5044904767934848</v>
      </c>
      <c r="R16" s="13" t="s">
        <v>60</v>
      </c>
      <c r="S16" s="14">
        <v>14135.47</v>
      </c>
      <c r="T16" s="24">
        <v>7004.2599999999993</v>
      </c>
      <c r="U16" s="10">
        <v>0.5044904767934848</v>
      </c>
    </row>
    <row r="17" spans="13:21" x14ac:dyDescent="0.25">
      <c r="M17" s="13" t="s">
        <v>125</v>
      </c>
      <c r="N17" s="14">
        <v>13909.050000000001</v>
      </c>
      <c r="O17" s="24">
        <v>8629.64</v>
      </c>
      <c r="P17" s="10">
        <v>0.37956654120878142</v>
      </c>
      <c r="R17" s="13" t="s">
        <v>125</v>
      </c>
      <c r="S17" s="14">
        <v>13909.050000000001</v>
      </c>
      <c r="T17" s="24">
        <v>8629.64</v>
      </c>
      <c r="U17" s="10">
        <v>0.37956654120878142</v>
      </c>
    </row>
    <row r="18" spans="13:21" x14ac:dyDescent="0.25">
      <c r="M18" s="13" t="s">
        <v>119</v>
      </c>
      <c r="N18" s="14">
        <v>13792.199999999999</v>
      </c>
      <c r="O18" s="24">
        <v>6736.7</v>
      </c>
      <c r="P18" s="10">
        <v>0.5115572570003335</v>
      </c>
      <c r="R18" s="13" t="s">
        <v>119</v>
      </c>
      <c r="S18" s="14">
        <v>13792.199999999999</v>
      </c>
      <c r="T18" s="24">
        <v>6736.7</v>
      </c>
      <c r="U18" s="10">
        <v>0.5115572570003335</v>
      </c>
    </row>
    <row r="19" spans="13:21" x14ac:dyDescent="0.25">
      <c r="M19" s="13" t="s">
        <v>63</v>
      </c>
      <c r="N19" s="14">
        <v>12713.590000000002</v>
      </c>
      <c r="O19" s="24">
        <v>8480.4700000000012</v>
      </c>
      <c r="P19" s="10">
        <v>0.33296024175704897</v>
      </c>
      <c r="R19" s="13" t="s">
        <v>63</v>
      </c>
      <c r="S19" s="14">
        <v>12713.590000000002</v>
      </c>
      <c r="T19" s="24">
        <v>8480.4700000000012</v>
      </c>
      <c r="U19" s="10">
        <v>0.33296024175704897</v>
      </c>
    </row>
    <row r="20" spans="13:21" x14ac:dyDescent="0.25">
      <c r="M20" s="13" t="s">
        <v>55</v>
      </c>
      <c r="N20" s="14">
        <v>12240.820000000002</v>
      </c>
      <c r="O20" s="24">
        <v>6306.79</v>
      </c>
      <c r="P20" s="10">
        <v>0.48477389586645347</v>
      </c>
      <c r="R20" s="13" t="s">
        <v>55</v>
      </c>
      <c r="S20" s="14">
        <v>12240.820000000002</v>
      </c>
      <c r="T20" s="24">
        <v>6306.79</v>
      </c>
      <c r="U20" s="10">
        <v>0.48477389586645347</v>
      </c>
    </row>
    <row r="21" spans="13:21" x14ac:dyDescent="0.25">
      <c r="M21" s="13" t="s">
        <v>136</v>
      </c>
      <c r="N21" s="14">
        <v>11127.689999999999</v>
      </c>
      <c r="O21" s="24">
        <v>6009.06</v>
      </c>
      <c r="P21" s="10">
        <v>0.45999034840115055</v>
      </c>
      <c r="R21" s="13" t="s">
        <v>136</v>
      </c>
      <c r="S21" s="14">
        <v>11127.689999999999</v>
      </c>
      <c r="T21" s="24">
        <v>6009.06</v>
      </c>
      <c r="U21" s="10">
        <v>0.45999034840115055</v>
      </c>
    </row>
    <row r="22" spans="13:21" x14ac:dyDescent="0.25">
      <c r="M22" s="13" t="s">
        <v>141</v>
      </c>
      <c r="N22" s="14">
        <v>434128.16000000003</v>
      </c>
      <c r="O22" s="24">
        <v>231838.51</v>
      </c>
      <c r="P22" s="10">
        <v>0.46596758431887947</v>
      </c>
      <c r="R22" s="13" t="s">
        <v>28</v>
      </c>
      <c r="S22" s="14">
        <v>10432.85</v>
      </c>
      <c r="T22" s="24">
        <v>5181.34</v>
      </c>
      <c r="U22" s="10">
        <v>0.50336293534365006</v>
      </c>
    </row>
    <row r="23" spans="13:21" x14ac:dyDescent="0.25">
      <c r="R23" s="13" t="s">
        <v>133</v>
      </c>
      <c r="S23" s="14">
        <v>10321.52</v>
      </c>
      <c r="T23" s="24">
        <v>5040</v>
      </c>
      <c r="U23" s="10">
        <v>0.51169982715724038</v>
      </c>
    </row>
    <row r="24" spans="13:21" x14ac:dyDescent="0.25">
      <c r="R24" s="13" t="s">
        <v>120</v>
      </c>
      <c r="S24" s="14">
        <v>9846.2999999999993</v>
      </c>
      <c r="T24" s="24">
        <v>6264.08</v>
      </c>
      <c r="U24" s="10">
        <v>0.36381381838863325</v>
      </c>
    </row>
    <row r="25" spans="13:21" x14ac:dyDescent="0.25">
      <c r="R25" s="13" t="s">
        <v>53</v>
      </c>
      <c r="S25" s="14">
        <v>9837.130000000001</v>
      </c>
      <c r="T25" s="24">
        <v>4695.16</v>
      </c>
      <c r="U25" s="10">
        <v>0.5227103840246089</v>
      </c>
    </row>
    <row r="26" spans="13:21" x14ac:dyDescent="0.25">
      <c r="R26" s="13" t="s">
        <v>42</v>
      </c>
      <c r="S26" s="14">
        <v>9804.27</v>
      </c>
      <c r="T26" s="24">
        <v>5154.33</v>
      </c>
      <c r="U26" s="10">
        <v>0.47427702419456014</v>
      </c>
    </row>
    <row r="27" spans="13:21" x14ac:dyDescent="0.25">
      <c r="R27" s="13" t="s">
        <v>31</v>
      </c>
      <c r="S27" s="14">
        <v>9449.09</v>
      </c>
      <c r="T27" s="24">
        <v>6439.63</v>
      </c>
      <c r="U27" s="10">
        <v>0.3184920452657346</v>
      </c>
    </row>
    <row r="28" spans="13:21" x14ac:dyDescent="0.25">
      <c r="R28" s="13" t="s">
        <v>116</v>
      </c>
      <c r="S28" s="14">
        <v>9216.7800000000007</v>
      </c>
      <c r="T28" s="24">
        <v>5259.8</v>
      </c>
      <c r="U28" s="10">
        <v>0.42932347305675084</v>
      </c>
    </row>
    <row r="29" spans="13:21" x14ac:dyDescent="0.25">
      <c r="R29" s="13" t="s">
        <v>30</v>
      </c>
      <c r="S29" s="14">
        <v>9116.1200000000008</v>
      </c>
      <c r="T29" s="24">
        <v>5247.71</v>
      </c>
      <c r="U29" s="10">
        <v>0.42434829730192236</v>
      </c>
    </row>
    <row r="30" spans="13:21" x14ac:dyDescent="0.25">
      <c r="R30" s="13" t="s">
        <v>37</v>
      </c>
      <c r="S30" s="14">
        <v>8930.0499999999993</v>
      </c>
      <c r="T30" s="24">
        <v>4648.8999999999996</v>
      </c>
      <c r="U30" s="10">
        <v>0.47940940980173685</v>
      </c>
    </row>
    <row r="31" spans="13:21" x14ac:dyDescent="0.25">
      <c r="R31" s="13" t="s">
        <v>131</v>
      </c>
      <c r="S31" s="14">
        <v>8557.6200000000008</v>
      </c>
      <c r="T31" s="24">
        <v>4955.63</v>
      </c>
      <c r="U31" s="10">
        <v>0.42091025308438568</v>
      </c>
    </row>
    <row r="32" spans="13:21" x14ac:dyDescent="0.25">
      <c r="R32" s="13" t="s">
        <v>25</v>
      </c>
      <c r="S32" s="14">
        <v>8314.1400000000012</v>
      </c>
      <c r="T32" s="24">
        <v>5650.23</v>
      </c>
      <c r="U32" s="10">
        <v>0.32040716177500034</v>
      </c>
    </row>
    <row r="33" spans="18:21" x14ac:dyDescent="0.25">
      <c r="R33" s="13" t="s">
        <v>24</v>
      </c>
      <c r="S33" s="14">
        <v>7671.73</v>
      </c>
      <c r="T33" s="24">
        <v>3863.98</v>
      </c>
      <c r="U33" s="10">
        <v>0.49633524641769194</v>
      </c>
    </row>
    <row r="34" spans="18:21" x14ac:dyDescent="0.25">
      <c r="R34" s="13" t="s">
        <v>36</v>
      </c>
      <c r="S34" s="14">
        <v>7669.8200000000006</v>
      </c>
      <c r="T34" s="24">
        <v>5103.8</v>
      </c>
      <c r="U34" s="10">
        <v>0.33456065461770945</v>
      </c>
    </row>
    <row r="35" spans="18:21" x14ac:dyDescent="0.25">
      <c r="R35" s="13" t="s">
        <v>16</v>
      </c>
      <c r="S35" s="14">
        <v>7375.23</v>
      </c>
      <c r="T35" s="24">
        <v>4632.75</v>
      </c>
      <c r="U35" s="10">
        <v>0.37185009823422455</v>
      </c>
    </row>
    <row r="36" spans="18:21" x14ac:dyDescent="0.25">
      <c r="R36" s="13" t="s">
        <v>38</v>
      </c>
      <c r="S36" s="14">
        <v>7306.55</v>
      </c>
      <c r="T36" s="24">
        <v>3604.9</v>
      </c>
      <c r="U36" s="10">
        <v>0.50662077177327192</v>
      </c>
    </row>
    <row r="37" spans="18:21" x14ac:dyDescent="0.25">
      <c r="R37" s="13" t="s">
        <v>129</v>
      </c>
      <c r="S37" s="14">
        <v>7282.670000000001</v>
      </c>
      <c r="T37" s="24">
        <v>3942.19</v>
      </c>
      <c r="U37" s="10">
        <v>0.45868891491719388</v>
      </c>
    </row>
    <row r="38" spans="18:21" x14ac:dyDescent="0.25">
      <c r="R38" s="13" t="s">
        <v>134</v>
      </c>
      <c r="S38" s="14">
        <v>7213.0900000000011</v>
      </c>
      <c r="T38" s="24">
        <v>3982.86</v>
      </c>
      <c r="U38" s="10">
        <v>0.44782887777637609</v>
      </c>
    </row>
    <row r="39" spans="18:21" x14ac:dyDescent="0.25">
      <c r="R39" s="13" t="s">
        <v>132</v>
      </c>
      <c r="S39" s="14">
        <v>7130.3</v>
      </c>
      <c r="T39" s="24">
        <v>4840.91</v>
      </c>
      <c r="U39" s="10">
        <v>0.3210790569821747</v>
      </c>
    </row>
    <row r="40" spans="18:21" x14ac:dyDescent="0.25">
      <c r="R40" s="13" t="s">
        <v>121</v>
      </c>
      <c r="S40" s="14">
        <v>6719.84</v>
      </c>
      <c r="T40" s="24">
        <v>4624.96</v>
      </c>
      <c r="U40" s="10">
        <v>0.31174551775042264</v>
      </c>
    </row>
    <row r="41" spans="18:21" x14ac:dyDescent="0.25">
      <c r="R41" s="13" t="s">
        <v>123</v>
      </c>
      <c r="S41" s="14">
        <v>6626.7999999999993</v>
      </c>
      <c r="T41" s="24">
        <v>4268.8</v>
      </c>
      <c r="U41" s="10">
        <v>0.35582785054626659</v>
      </c>
    </row>
    <row r="42" spans="18:21" x14ac:dyDescent="0.25">
      <c r="R42" s="13" t="s">
        <v>59</v>
      </c>
      <c r="S42" s="14">
        <v>6568.9199999999992</v>
      </c>
      <c r="T42" s="24">
        <v>4116.93</v>
      </c>
      <c r="U42" s="10">
        <v>0.37327140534517078</v>
      </c>
    </row>
    <row r="43" spans="18:21" x14ac:dyDescent="0.25">
      <c r="R43" s="13" t="s">
        <v>122</v>
      </c>
      <c r="S43" s="14">
        <v>6546.11</v>
      </c>
      <c r="T43" s="24">
        <v>3404</v>
      </c>
      <c r="U43" s="10">
        <v>0.47999651701544882</v>
      </c>
    </row>
    <row r="44" spans="18:21" x14ac:dyDescent="0.25">
      <c r="R44" s="13" t="s">
        <v>39</v>
      </c>
      <c r="S44" s="14">
        <v>6472.08</v>
      </c>
      <c r="T44" s="24">
        <v>4028.3500000000004</v>
      </c>
      <c r="U44" s="10">
        <v>0.37758031421119631</v>
      </c>
    </row>
    <row r="45" spans="18:21" x14ac:dyDescent="0.25">
      <c r="R45" s="13" t="s">
        <v>140</v>
      </c>
      <c r="S45" s="14">
        <v>6422.7400000000007</v>
      </c>
      <c r="T45" s="24">
        <v>3101.4</v>
      </c>
      <c r="U45" s="10">
        <v>0.51712197597909926</v>
      </c>
    </row>
    <row r="46" spans="18:21" x14ac:dyDescent="0.25">
      <c r="R46" s="13" t="s">
        <v>82</v>
      </c>
      <c r="S46" s="14">
        <v>6070.9000000000005</v>
      </c>
      <c r="T46" s="24">
        <v>3402.44</v>
      </c>
      <c r="U46" s="10">
        <v>0.43954932547068809</v>
      </c>
    </row>
    <row r="47" spans="18:21" x14ac:dyDescent="0.25">
      <c r="R47" s="13" t="s">
        <v>56</v>
      </c>
      <c r="S47" s="14">
        <v>6036.83</v>
      </c>
      <c r="T47" s="24">
        <v>3628.6000000000004</v>
      </c>
      <c r="U47" s="10">
        <v>0.39892294465804068</v>
      </c>
    </row>
    <row r="48" spans="18:21" x14ac:dyDescent="0.25">
      <c r="R48" s="13" t="s">
        <v>351</v>
      </c>
      <c r="S48" s="14">
        <v>5826</v>
      </c>
      <c r="T48" s="24">
        <v>5030.3999999999996</v>
      </c>
      <c r="U48" s="10">
        <v>0.13656024716786824</v>
      </c>
    </row>
    <row r="49" spans="18:21" x14ac:dyDescent="0.25">
      <c r="R49" s="13" t="s">
        <v>127</v>
      </c>
      <c r="S49" s="14">
        <v>5716.67</v>
      </c>
      <c r="T49" s="24">
        <v>3236.9700000000003</v>
      </c>
      <c r="U49" s="10">
        <v>0.43376651092331719</v>
      </c>
    </row>
    <row r="50" spans="18:21" x14ac:dyDescent="0.25">
      <c r="R50" s="13" t="s">
        <v>345</v>
      </c>
      <c r="S50" s="14">
        <v>5630.4</v>
      </c>
      <c r="T50" s="24">
        <v>4325.76</v>
      </c>
      <c r="U50" s="10">
        <v>0.23171355498721219</v>
      </c>
    </row>
    <row r="51" spans="18:21" x14ac:dyDescent="0.25">
      <c r="R51" s="13" t="s">
        <v>86</v>
      </c>
      <c r="S51" s="14">
        <v>5617.73</v>
      </c>
      <c r="T51" s="24">
        <v>2671.81</v>
      </c>
      <c r="U51" s="10">
        <v>0.52439686492586857</v>
      </c>
    </row>
    <row r="52" spans="18:21" x14ac:dyDescent="0.25">
      <c r="R52" s="13" t="s">
        <v>135</v>
      </c>
      <c r="S52" s="14">
        <v>5521.32</v>
      </c>
      <c r="T52" s="24">
        <v>2751</v>
      </c>
      <c r="U52" s="10">
        <v>0.50174958162178607</v>
      </c>
    </row>
    <row r="53" spans="18:21" x14ac:dyDescent="0.25">
      <c r="R53" s="13" t="s">
        <v>40</v>
      </c>
      <c r="S53" s="14">
        <v>5316.75</v>
      </c>
      <c r="T53" s="24">
        <v>3022.64</v>
      </c>
      <c r="U53" s="10">
        <v>0.43148728076362441</v>
      </c>
    </row>
    <row r="54" spans="18:21" x14ac:dyDescent="0.25">
      <c r="R54" s="13" t="s">
        <v>90</v>
      </c>
      <c r="S54" s="14">
        <v>5040.3900000000003</v>
      </c>
      <c r="T54" s="24">
        <v>2700.4</v>
      </c>
      <c r="U54" s="10">
        <v>0.46424780622134398</v>
      </c>
    </row>
    <row r="55" spans="18:21" x14ac:dyDescent="0.25">
      <c r="R55" s="13" t="s">
        <v>365</v>
      </c>
      <c r="S55" s="14">
        <v>4874.4000000000005</v>
      </c>
      <c r="T55" s="24">
        <v>3638.88</v>
      </c>
      <c r="U55" s="10">
        <v>0.25347119645494837</v>
      </c>
    </row>
    <row r="56" spans="18:21" x14ac:dyDescent="0.25">
      <c r="R56" s="13" t="s">
        <v>141</v>
      </c>
      <c r="S56" s="14">
        <v>684611.30000000028</v>
      </c>
      <c r="T56" s="24">
        <v>378300.05000000005</v>
      </c>
      <c r="U56" s="10">
        <v>0.44742359642617657</v>
      </c>
    </row>
  </sheetData>
  <pageMargins left="0.7" right="0.7" top="0.75" bottom="0.75" header="0.3" footer="0.3"/>
  <pageSetup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0"/>
  <sheetViews>
    <sheetView topLeftCell="B2" workbookViewId="0"/>
  </sheetViews>
  <sheetFormatPr defaultRowHeight="15" x14ac:dyDescent="0.25"/>
  <cols>
    <col min="1" max="1" width="9.140625" hidden="1" customWidth="1"/>
    <col min="3" max="3" width="16.28515625" customWidth="1"/>
    <col min="4" max="4" width="18.85546875" bestFit="1" customWidth="1"/>
    <col min="5" max="5" width="43.28515625" bestFit="1" customWidth="1"/>
    <col min="6" max="6" width="26.140625" bestFit="1" customWidth="1"/>
    <col min="7" max="8" width="13.5703125" bestFit="1" customWidth="1"/>
    <col min="9" max="9" width="21" bestFit="1" customWidth="1"/>
    <col min="10" max="10" width="28" bestFit="1" customWidth="1"/>
  </cols>
  <sheetData>
    <row r="1" spans="1:17" hidden="1" x14ac:dyDescent="0.25">
      <c r="A1" s="1" t="s">
        <v>386</v>
      </c>
      <c r="C1" t="s">
        <v>154</v>
      </c>
      <c r="D1" t="s">
        <v>182</v>
      </c>
      <c r="E1" t="s">
        <v>183</v>
      </c>
      <c r="F1" t="s">
        <v>183</v>
      </c>
      <c r="G1" t="s">
        <v>183</v>
      </c>
      <c r="H1" t="s">
        <v>183</v>
      </c>
      <c r="I1" t="s">
        <v>183</v>
      </c>
      <c r="J1" t="s">
        <v>183</v>
      </c>
      <c r="K1" t="s">
        <v>333</v>
      </c>
    </row>
    <row r="3" spans="1:17" hidden="1" x14ac:dyDescent="0.25">
      <c r="A3" s="1" t="s">
        <v>0</v>
      </c>
      <c r="C3" s="2" t="s">
        <v>1</v>
      </c>
      <c r="D3" s="3" t="s">
        <v>2</v>
      </c>
      <c r="E3" s="22"/>
      <c r="F3" s="22"/>
      <c r="G3" s="22"/>
      <c r="H3" s="22"/>
      <c r="I3" s="22"/>
      <c r="J3" s="22"/>
    </row>
    <row r="4" spans="1:17" ht="15.75" hidden="1" thickTop="1" x14ac:dyDescent="0.25">
      <c r="A4" s="1" t="s">
        <v>0</v>
      </c>
      <c r="C4" s="4" t="s">
        <v>3</v>
      </c>
      <c r="D4" s="6"/>
      <c r="E4" s="22"/>
      <c r="F4" s="22"/>
      <c r="G4" s="22"/>
      <c r="H4" s="22"/>
      <c r="I4" s="22"/>
      <c r="J4" s="22"/>
    </row>
    <row r="5" spans="1:17" hidden="1" x14ac:dyDescent="0.25">
      <c r="A5" s="1" t="s">
        <v>0</v>
      </c>
      <c r="C5" s="5" t="s">
        <v>143</v>
      </c>
      <c r="D5" s="7" t="s">
        <v>156</v>
      </c>
      <c r="E5" s="23"/>
      <c r="F5" s="23"/>
      <c r="G5" s="23"/>
      <c r="H5" s="23"/>
      <c r="I5" s="23"/>
      <c r="J5" s="23"/>
    </row>
    <row r="6" spans="1:17" x14ac:dyDescent="0.25">
      <c r="A6" s="1" t="s">
        <v>153</v>
      </c>
      <c r="C6" s="11" t="s">
        <v>144</v>
      </c>
      <c r="D6" s="9" t="str">
        <f>"1/1/2019..10/1/2019"</f>
        <v>1/1/2019..10/1/2019</v>
      </c>
      <c r="E6" s="9"/>
      <c r="F6" s="9"/>
      <c r="G6" s="9"/>
      <c r="H6" s="9"/>
      <c r="I6" s="9"/>
      <c r="J6" s="9"/>
      <c r="K6" s="17" t="s">
        <v>334</v>
      </c>
    </row>
    <row r="8" spans="1:17" hidden="1" x14ac:dyDescent="0.25">
      <c r="A8" s="1" t="s">
        <v>0</v>
      </c>
      <c r="D8" s="8" t="s">
        <v>4</v>
      </c>
      <c r="E8" s="8"/>
      <c r="F8" s="8"/>
      <c r="G8" s="8"/>
      <c r="H8" s="8"/>
      <c r="I8" s="8"/>
      <c r="J8" s="8"/>
      <c r="K8" s="1" t="str">
        <f>"∞||""5722 Item Category"",""1 Code"",""=5702 Item Category Code"""</f>
        <v>∞||"5722 Item Category","1 Code","=5702 Item Category Code"</v>
      </c>
    </row>
    <row r="9" spans="1:17" hidden="1" x14ac:dyDescent="0.25">
      <c r="A9" s="1" t="s">
        <v>0</v>
      </c>
      <c r="D9" s="8" t="s">
        <v>5</v>
      </c>
      <c r="E9" s="8"/>
      <c r="F9" s="8"/>
      <c r="G9" s="8"/>
      <c r="H9" s="8"/>
      <c r="I9" s="8"/>
      <c r="J9" s="8"/>
      <c r="K9" s="1" t="s">
        <v>7</v>
      </c>
      <c r="L9" s="1" t="s">
        <v>9</v>
      </c>
      <c r="M9" s="1" t="s">
        <v>11</v>
      </c>
      <c r="N9" s="1" t="s">
        <v>142</v>
      </c>
      <c r="O9" s="1" t="s">
        <v>146</v>
      </c>
      <c r="P9" s="1" t="s">
        <v>13</v>
      </c>
      <c r="Q9" s="1" t="s">
        <v>15</v>
      </c>
    </row>
    <row r="10" spans="1:17" hidden="1" x14ac:dyDescent="0.25">
      <c r="A10" s="1" t="s">
        <v>0</v>
      </c>
      <c r="D10" s="8" t="s">
        <v>6</v>
      </c>
      <c r="E10" s="8"/>
      <c r="F10" s="8"/>
      <c r="G10" s="8"/>
      <c r="H10" s="8"/>
      <c r="I10" s="8"/>
      <c r="J10" s="8"/>
      <c r="K10" s="1" t="s">
        <v>8</v>
      </c>
      <c r="L10" s="1" t="s">
        <v>10</v>
      </c>
      <c r="M10" s="1" t="s">
        <v>12</v>
      </c>
      <c r="N10" s="1" t="s">
        <v>143</v>
      </c>
      <c r="O10" s="1" t="s">
        <v>145</v>
      </c>
      <c r="P10" s="1" t="s">
        <v>14</v>
      </c>
      <c r="Q10" s="1" t="str">
        <f>"LinkField([5722 Item Category],[3 Description])"</f>
        <v>LinkField([5722 Item Category],[3 Description])</v>
      </c>
    </row>
    <row r="11" spans="1:17" x14ac:dyDescent="0.25">
      <c r="D11" t="s">
        <v>7</v>
      </c>
      <c r="E11" t="s">
        <v>9</v>
      </c>
      <c r="F11" t="s">
        <v>11</v>
      </c>
      <c r="G11" t="s">
        <v>142</v>
      </c>
      <c r="H11" t="s">
        <v>146</v>
      </c>
      <c r="I11" t="s">
        <v>13</v>
      </c>
      <c r="J11" t="s">
        <v>15</v>
      </c>
    </row>
    <row r="12" spans="1:17" x14ac:dyDescent="0.25">
      <c r="A12" t="s">
        <v>181</v>
      </c>
      <c r="D12" s="16" t="s">
        <v>16</v>
      </c>
      <c r="E12" s="16" t="s">
        <v>184</v>
      </c>
      <c r="F12" s="16" t="s">
        <v>185</v>
      </c>
      <c r="G12" s="24">
        <v>7375.23</v>
      </c>
      <c r="H12" s="24">
        <v>4632.75</v>
      </c>
      <c r="I12" s="16" t="s">
        <v>186</v>
      </c>
      <c r="J12" s="16" t="s">
        <v>187</v>
      </c>
    </row>
    <row r="13" spans="1:17" x14ac:dyDescent="0.25">
      <c r="A13" t="s">
        <v>181</v>
      </c>
      <c r="D13" s="16" t="s">
        <v>17</v>
      </c>
      <c r="E13" s="16" t="s">
        <v>188</v>
      </c>
      <c r="F13" s="16" t="s">
        <v>185</v>
      </c>
      <c r="G13" s="24">
        <v>18607.28</v>
      </c>
      <c r="H13" s="24">
        <v>9400.31</v>
      </c>
      <c r="I13" s="16" t="s">
        <v>186</v>
      </c>
      <c r="J13" s="16" t="s">
        <v>187</v>
      </c>
    </row>
    <row r="14" spans="1:17" x14ac:dyDescent="0.25">
      <c r="A14" t="s">
        <v>181</v>
      </c>
      <c r="D14" s="16" t="s">
        <v>18</v>
      </c>
      <c r="E14" s="16" t="s">
        <v>189</v>
      </c>
      <c r="F14" s="16" t="s">
        <v>185</v>
      </c>
      <c r="G14" s="24">
        <v>49722.170000000006</v>
      </c>
      <c r="H14" s="24">
        <v>26499.550000000003</v>
      </c>
      <c r="I14" s="16" t="s">
        <v>186</v>
      </c>
      <c r="J14" s="16" t="s">
        <v>187</v>
      </c>
    </row>
    <row r="15" spans="1:17" x14ac:dyDescent="0.25">
      <c r="A15" t="s">
        <v>181</v>
      </c>
      <c r="D15" s="16" t="s">
        <v>19</v>
      </c>
      <c r="E15" s="16" t="s">
        <v>190</v>
      </c>
      <c r="F15" s="16" t="s">
        <v>185</v>
      </c>
      <c r="G15" s="24">
        <v>47165.329999999994</v>
      </c>
      <c r="H15" s="24">
        <v>25818.52</v>
      </c>
      <c r="I15" s="16" t="s">
        <v>186</v>
      </c>
      <c r="J15" s="16" t="s">
        <v>187</v>
      </c>
    </row>
    <row r="16" spans="1:17" x14ac:dyDescent="0.25">
      <c r="A16" t="s">
        <v>181</v>
      </c>
      <c r="D16" s="16" t="s">
        <v>20</v>
      </c>
      <c r="E16" s="16" t="s">
        <v>191</v>
      </c>
      <c r="F16" s="16" t="s">
        <v>185</v>
      </c>
      <c r="G16" s="24">
        <v>71860.070000000007</v>
      </c>
      <c r="H16" s="24">
        <v>34214.410000000003</v>
      </c>
      <c r="I16" s="16" t="s">
        <v>186</v>
      </c>
      <c r="J16" s="16" t="s">
        <v>187</v>
      </c>
    </row>
    <row r="17" spans="1:10" x14ac:dyDescent="0.25">
      <c r="A17" t="s">
        <v>181</v>
      </c>
      <c r="D17" s="16" t="s">
        <v>21</v>
      </c>
      <c r="E17" s="16" t="s">
        <v>192</v>
      </c>
      <c r="F17" s="16" t="s">
        <v>185</v>
      </c>
      <c r="G17" s="24">
        <v>748.39</v>
      </c>
      <c r="H17" s="24">
        <v>469.23</v>
      </c>
      <c r="I17" s="16" t="s">
        <v>186</v>
      </c>
      <c r="J17" s="16" t="s">
        <v>187</v>
      </c>
    </row>
    <row r="18" spans="1:10" x14ac:dyDescent="0.25">
      <c r="A18" t="s">
        <v>181</v>
      </c>
      <c r="D18" s="16" t="s">
        <v>22</v>
      </c>
      <c r="E18" s="16" t="s">
        <v>193</v>
      </c>
      <c r="F18" s="16" t="s">
        <v>185</v>
      </c>
      <c r="G18" s="24">
        <v>2677.7000000000003</v>
      </c>
      <c r="H18" s="24">
        <v>1283.48</v>
      </c>
      <c r="I18" s="16" t="s">
        <v>186</v>
      </c>
      <c r="J18" s="16" t="s">
        <v>187</v>
      </c>
    </row>
    <row r="19" spans="1:10" x14ac:dyDescent="0.25">
      <c r="A19" t="s">
        <v>181</v>
      </c>
      <c r="D19" s="16" t="s">
        <v>23</v>
      </c>
      <c r="E19" s="16" t="s">
        <v>194</v>
      </c>
      <c r="F19" s="16" t="s">
        <v>185</v>
      </c>
      <c r="G19" s="24">
        <v>2414.4699999999998</v>
      </c>
      <c r="H19" s="24">
        <v>1582.2299999999998</v>
      </c>
      <c r="I19" s="16" t="s">
        <v>186</v>
      </c>
      <c r="J19" s="16" t="s">
        <v>187</v>
      </c>
    </row>
    <row r="20" spans="1:10" x14ac:dyDescent="0.25">
      <c r="A20" t="s">
        <v>181</v>
      </c>
      <c r="D20" s="16" t="s">
        <v>24</v>
      </c>
      <c r="E20" s="16" t="s">
        <v>195</v>
      </c>
      <c r="F20" s="16" t="s">
        <v>185</v>
      </c>
      <c r="G20" s="24">
        <v>7671.73</v>
      </c>
      <c r="H20" s="24">
        <v>3863.98</v>
      </c>
      <c r="I20" s="16" t="s">
        <v>186</v>
      </c>
      <c r="J20" s="16" t="s">
        <v>187</v>
      </c>
    </row>
    <row r="21" spans="1:10" x14ac:dyDescent="0.25">
      <c r="A21" t="s">
        <v>181</v>
      </c>
      <c r="D21" s="16" t="s">
        <v>25</v>
      </c>
      <c r="E21" s="16" t="s">
        <v>196</v>
      </c>
      <c r="F21" s="16" t="s">
        <v>185</v>
      </c>
      <c r="G21" s="24">
        <v>8314.1400000000012</v>
      </c>
      <c r="H21" s="24">
        <v>5650.23</v>
      </c>
      <c r="I21" s="16" t="s">
        <v>186</v>
      </c>
      <c r="J21" s="16" t="s">
        <v>187</v>
      </c>
    </row>
    <row r="22" spans="1:10" x14ac:dyDescent="0.25">
      <c r="A22" t="s">
        <v>181</v>
      </c>
      <c r="D22" s="16" t="s">
        <v>26</v>
      </c>
      <c r="E22" s="16" t="s">
        <v>197</v>
      </c>
      <c r="F22" s="16" t="s">
        <v>185</v>
      </c>
      <c r="G22" s="24">
        <v>4308.54</v>
      </c>
      <c r="H22" s="24">
        <v>2203.1999999999998</v>
      </c>
      <c r="I22" s="16" t="s">
        <v>198</v>
      </c>
      <c r="J22" s="16" t="s">
        <v>199</v>
      </c>
    </row>
    <row r="23" spans="1:10" x14ac:dyDescent="0.25">
      <c r="A23" t="s">
        <v>181</v>
      </c>
      <c r="D23" s="16" t="s">
        <v>27</v>
      </c>
      <c r="E23" s="16" t="s">
        <v>200</v>
      </c>
      <c r="F23" s="16" t="s">
        <v>185</v>
      </c>
      <c r="G23" s="24">
        <v>31039.119999999999</v>
      </c>
      <c r="H23" s="24">
        <v>17106.18</v>
      </c>
      <c r="I23" s="16" t="s">
        <v>198</v>
      </c>
      <c r="J23" s="16" t="s">
        <v>199</v>
      </c>
    </row>
    <row r="24" spans="1:10" x14ac:dyDescent="0.25">
      <c r="A24" t="s">
        <v>181</v>
      </c>
      <c r="D24" s="16" t="s">
        <v>28</v>
      </c>
      <c r="E24" s="16" t="s">
        <v>201</v>
      </c>
      <c r="F24" s="16" t="s">
        <v>185</v>
      </c>
      <c r="G24" s="24">
        <v>10432.85</v>
      </c>
      <c r="H24" s="24">
        <v>5181.34</v>
      </c>
      <c r="I24" s="16" t="s">
        <v>198</v>
      </c>
      <c r="J24" s="16" t="s">
        <v>199</v>
      </c>
    </row>
    <row r="25" spans="1:10" x14ac:dyDescent="0.25">
      <c r="A25" t="s">
        <v>181</v>
      </c>
      <c r="D25" s="16" t="s">
        <v>29</v>
      </c>
      <c r="E25" s="16" t="s">
        <v>202</v>
      </c>
      <c r="F25" s="16" t="s">
        <v>185</v>
      </c>
      <c r="G25" s="24">
        <v>52766.02</v>
      </c>
      <c r="H25" s="24">
        <v>32809.06</v>
      </c>
      <c r="I25" s="16" t="s">
        <v>198</v>
      </c>
      <c r="J25" s="16" t="s">
        <v>199</v>
      </c>
    </row>
    <row r="26" spans="1:10" x14ac:dyDescent="0.25">
      <c r="A26" t="s">
        <v>181</v>
      </c>
      <c r="D26" s="16" t="s">
        <v>30</v>
      </c>
      <c r="E26" s="16" t="s">
        <v>203</v>
      </c>
      <c r="F26" s="16" t="s">
        <v>185</v>
      </c>
      <c r="G26" s="24">
        <v>9116.1200000000008</v>
      </c>
      <c r="H26" s="24">
        <v>5247.71</v>
      </c>
      <c r="I26" s="16" t="s">
        <v>198</v>
      </c>
      <c r="J26" s="16" t="s">
        <v>199</v>
      </c>
    </row>
    <row r="27" spans="1:10" x14ac:dyDescent="0.25">
      <c r="A27" t="s">
        <v>181</v>
      </c>
      <c r="D27" s="16" t="s">
        <v>31</v>
      </c>
      <c r="E27" s="16" t="s">
        <v>204</v>
      </c>
      <c r="F27" s="16" t="s">
        <v>185</v>
      </c>
      <c r="G27" s="24">
        <v>9449.09</v>
      </c>
      <c r="H27" s="24">
        <v>6439.63</v>
      </c>
      <c r="I27" s="16" t="s">
        <v>198</v>
      </c>
      <c r="J27" s="16" t="s">
        <v>199</v>
      </c>
    </row>
    <row r="28" spans="1:10" x14ac:dyDescent="0.25">
      <c r="A28" t="s">
        <v>181</v>
      </c>
      <c r="D28" s="16" t="s">
        <v>32</v>
      </c>
      <c r="E28" s="16" t="s">
        <v>205</v>
      </c>
      <c r="F28" s="16" t="s">
        <v>185</v>
      </c>
      <c r="G28" s="24">
        <v>2922.32</v>
      </c>
      <c r="H28" s="24">
        <v>1568.0800000000002</v>
      </c>
      <c r="I28" s="16" t="s">
        <v>206</v>
      </c>
      <c r="J28" s="16" t="s">
        <v>207</v>
      </c>
    </row>
    <row r="29" spans="1:10" x14ac:dyDescent="0.25">
      <c r="A29" t="s">
        <v>181</v>
      </c>
      <c r="D29" s="16" t="s">
        <v>33</v>
      </c>
      <c r="E29" s="16" t="s">
        <v>208</v>
      </c>
      <c r="F29" s="16" t="s">
        <v>185</v>
      </c>
      <c r="G29" s="24">
        <v>2390.87</v>
      </c>
      <c r="H29" s="24">
        <v>1181.83</v>
      </c>
      <c r="I29" s="16" t="s">
        <v>206</v>
      </c>
      <c r="J29" s="16" t="s">
        <v>207</v>
      </c>
    </row>
    <row r="30" spans="1:10" x14ac:dyDescent="0.25">
      <c r="A30" t="s">
        <v>181</v>
      </c>
      <c r="D30" s="16" t="s">
        <v>34</v>
      </c>
      <c r="E30" s="16" t="s">
        <v>209</v>
      </c>
      <c r="F30" s="16" t="s">
        <v>185</v>
      </c>
      <c r="G30" s="24">
        <v>3698.1600000000003</v>
      </c>
      <c r="H30" s="24">
        <v>2169</v>
      </c>
      <c r="I30" s="16" t="s">
        <v>206</v>
      </c>
      <c r="J30" s="16" t="s">
        <v>207</v>
      </c>
    </row>
    <row r="31" spans="1:10" x14ac:dyDescent="0.25">
      <c r="A31" t="s">
        <v>181</v>
      </c>
      <c r="D31" s="16" t="s">
        <v>35</v>
      </c>
      <c r="E31" s="16" t="s">
        <v>210</v>
      </c>
      <c r="F31" s="16" t="s">
        <v>185</v>
      </c>
      <c r="G31" s="24">
        <v>4341.8099999999995</v>
      </c>
      <c r="H31" s="24">
        <v>2076.91</v>
      </c>
      <c r="I31" s="16" t="s">
        <v>206</v>
      </c>
      <c r="J31" s="16" t="s">
        <v>207</v>
      </c>
    </row>
    <row r="32" spans="1:10" x14ac:dyDescent="0.25">
      <c r="A32" t="s">
        <v>181</v>
      </c>
      <c r="D32" s="16" t="s">
        <v>36</v>
      </c>
      <c r="E32" s="16" t="s">
        <v>211</v>
      </c>
      <c r="F32" s="16" t="s">
        <v>185</v>
      </c>
      <c r="G32" s="24">
        <v>7669.8200000000006</v>
      </c>
      <c r="H32" s="24">
        <v>5103.8</v>
      </c>
      <c r="I32" s="16" t="s">
        <v>206</v>
      </c>
      <c r="J32" s="16" t="s">
        <v>207</v>
      </c>
    </row>
    <row r="33" spans="1:10" x14ac:dyDescent="0.25">
      <c r="A33" t="s">
        <v>181</v>
      </c>
      <c r="D33" s="16" t="s">
        <v>37</v>
      </c>
      <c r="E33" s="16" t="s">
        <v>212</v>
      </c>
      <c r="F33" s="16" t="s">
        <v>185</v>
      </c>
      <c r="G33" s="24">
        <v>8930.0499999999993</v>
      </c>
      <c r="H33" s="24">
        <v>4648.8999999999996</v>
      </c>
      <c r="I33" s="16" t="s">
        <v>206</v>
      </c>
      <c r="J33" s="16" t="s">
        <v>207</v>
      </c>
    </row>
    <row r="34" spans="1:10" x14ac:dyDescent="0.25">
      <c r="A34" t="s">
        <v>181</v>
      </c>
      <c r="D34" s="16" t="s">
        <v>38</v>
      </c>
      <c r="E34" s="16" t="s">
        <v>213</v>
      </c>
      <c r="F34" s="16" t="s">
        <v>185</v>
      </c>
      <c r="G34" s="24">
        <v>7306.55</v>
      </c>
      <c r="H34" s="24">
        <v>3604.9</v>
      </c>
      <c r="I34" s="16" t="s">
        <v>206</v>
      </c>
      <c r="J34" s="16" t="s">
        <v>207</v>
      </c>
    </row>
    <row r="35" spans="1:10" x14ac:dyDescent="0.25">
      <c r="A35" t="s">
        <v>181</v>
      </c>
      <c r="D35" s="16" t="s">
        <v>39</v>
      </c>
      <c r="E35" s="16" t="s">
        <v>214</v>
      </c>
      <c r="F35" s="16" t="s">
        <v>185</v>
      </c>
      <c r="G35" s="24">
        <v>6472.08</v>
      </c>
      <c r="H35" s="24">
        <v>4028.3500000000004</v>
      </c>
      <c r="I35" s="16" t="s">
        <v>206</v>
      </c>
      <c r="J35" s="16" t="s">
        <v>207</v>
      </c>
    </row>
    <row r="36" spans="1:10" x14ac:dyDescent="0.25">
      <c r="A36" t="s">
        <v>181</v>
      </c>
      <c r="D36" s="16" t="s">
        <v>40</v>
      </c>
      <c r="E36" s="16" t="s">
        <v>215</v>
      </c>
      <c r="F36" s="16" t="s">
        <v>185</v>
      </c>
      <c r="G36" s="24">
        <v>5316.75</v>
      </c>
      <c r="H36" s="24">
        <v>3022.64</v>
      </c>
      <c r="I36" s="16" t="s">
        <v>206</v>
      </c>
      <c r="J36" s="16" t="s">
        <v>207</v>
      </c>
    </row>
    <row r="37" spans="1:10" x14ac:dyDescent="0.25">
      <c r="A37" t="s">
        <v>181</v>
      </c>
      <c r="D37" s="16" t="s">
        <v>41</v>
      </c>
      <c r="E37" s="16" t="s">
        <v>216</v>
      </c>
      <c r="F37" s="16" t="s">
        <v>185</v>
      </c>
      <c r="G37" s="24">
        <v>21147.23</v>
      </c>
      <c r="H37" s="24">
        <v>9995.7100000000009</v>
      </c>
      <c r="I37" s="16" t="s">
        <v>217</v>
      </c>
      <c r="J37" s="16" t="s">
        <v>218</v>
      </c>
    </row>
    <row r="38" spans="1:10" x14ac:dyDescent="0.25">
      <c r="A38" t="s">
        <v>181</v>
      </c>
      <c r="D38" s="16" t="s">
        <v>42</v>
      </c>
      <c r="E38" s="16" t="s">
        <v>219</v>
      </c>
      <c r="F38" s="16" t="s">
        <v>185</v>
      </c>
      <c r="G38" s="24">
        <v>9804.27</v>
      </c>
      <c r="H38" s="24">
        <v>5154.33</v>
      </c>
      <c r="I38" s="16" t="s">
        <v>217</v>
      </c>
      <c r="J38" s="16" t="s">
        <v>218</v>
      </c>
    </row>
    <row r="39" spans="1:10" x14ac:dyDescent="0.25">
      <c r="A39" t="s">
        <v>181</v>
      </c>
      <c r="D39" s="16" t="s">
        <v>43</v>
      </c>
      <c r="E39" s="16" t="s">
        <v>220</v>
      </c>
      <c r="F39" s="16" t="s">
        <v>185</v>
      </c>
      <c r="G39" s="24">
        <v>3247.2999999999997</v>
      </c>
      <c r="H39" s="24">
        <v>2004.39</v>
      </c>
      <c r="I39" s="16" t="s">
        <v>217</v>
      </c>
      <c r="J39" s="16" t="s">
        <v>218</v>
      </c>
    </row>
    <row r="40" spans="1:10" x14ac:dyDescent="0.25">
      <c r="A40" t="s">
        <v>181</v>
      </c>
      <c r="D40" s="16" t="s">
        <v>44</v>
      </c>
      <c r="E40" s="16" t="s">
        <v>221</v>
      </c>
      <c r="F40" s="16" t="s">
        <v>185</v>
      </c>
      <c r="G40" s="24">
        <v>203.96</v>
      </c>
      <c r="H40" s="24">
        <v>128.44</v>
      </c>
      <c r="I40" s="16" t="s">
        <v>217</v>
      </c>
      <c r="J40" s="16" t="s">
        <v>218</v>
      </c>
    </row>
    <row r="41" spans="1:10" x14ac:dyDescent="0.25">
      <c r="A41" t="s">
        <v>181</v>
      </c>
      <c r="D41" s="16" t="s">
        <v>45</v>
      </c>
      <c r="E41" s="16" t="s">
        <v>222</v>
      </c>
      <c r="F41" s="16" t="s">
        <v>185</v>
      </c>
      <c r="G41" s="24">
        <v>2571.33</v>
      </c>
      <c r="H41" s="24">
        <v>1763.9899999999998</v>
      </c>
      <c r="I41" s="16" t="s">
        <v>217</v>
      </c>
      <c r="J41" s="16" t="s">
        <v>218</v>
      </c>
    </row>
    <row r="42" spans="1:10" x14ac:dyDescent="0.25">
      <c r="A42" t="s">
        <v>181</v>
      </c>
      <c r="D42" s="16" t="s">
        <v>46</v>
      </c>
      <c r="E42" s="16" t="s">
        <v>223</v>
      </c>
      <c r="F42" s="16" t="s">
        <v>185</v>
      </c>
      <c r="G42" s="24">
        <v>65.08</v>
      </c>
      <c r="H42" s="24">
        <v>37.44</v>
      </c>
      <c r="I42" s="16" t="s">
        <v>217</v>
      </c>
      <c r="J42" s="16" t="s">
        <v>218</v>
      </c>
    </row>
    <row r="43" spans="1:10" x14ac:dyDescent="0.25">
      <c r="A43" t="s">
        <v>181</v>
      </c>
      <c r="D43" s="16" t="s">
        <v>47</v>
      </c>
      <c r="E43" s="16" t="s">
        <v>224</v>
      </c>
      <c r="F43" s="16" t="s">
        <v>185</v>
      </c>
      <c r="G43" s="24">
        <v>3749.63</v>
      </c>
      <c r="H43" s="24">
        <v>2338.23</v>
      </c>
      <c r="I43" s="16" t="s">
        <v>217</v>
      </c>
      <c r="J43" s="16" t="s">
        <v>218</v>
      </c>
    </row>
    <row r="44" spans="1:10" x14ac:dyDescent="0.25">
      <c r="A44" t="s">
        <v>181</v>
      </c>
      <c r="D44" s="16" t="s">
        <v>48</v>
      </c>
      <c r="E44" s="16" t="s">
        <v>225</v>
      </c>
      <c r="F44" s="16" t="s">
        <v>185</v>
      </c>
      <c r="G44" s="24">
        <v>2165.46</v>
      </c>
      <c r="H44" s="24">
        <v>1499.27</v>
      </c>
      <c r="I44" s="16" t="s">
        <v>226</v>
      </c>
      <c r="J44" s="16" t="s">
        <v>227</v>
      </c>
    </row>
    <row r="45" spans="1:10" x14ac:dyDescent="0.25">
      <c r="A45" t="s">
        <v>181</v>
      </c>
      <c r="D45" s="16" t="s">
        <v>49</v>
      </c>
      <c r="E45" s="16" t="s">
        <v>228</v>
      </c>
      <c r="F45" s="16" t="s">
        <v>185</v>
      </c>
      <c r="G45" s="24">
        <v>807.15</v>
      </c>
      <c r="H45" s="24">
        <v>470.4</v>
      </c>
      <c r="I45" s="16" t="s">
        <v>226</v>
      </c>
      <c r="J45" s="16" t="s">
        <v>227</v>
      </c>
    </row>
    <row r="46" spans="1:10" x14ac:dyDescent="0.25">
      <c r="A46" t="s">
        <v>181</v>
      </c>
      <c r="D46" s="16" t="s">
        <v>50</v>
      </c>
      <c r="E46" s="16" t="s">
        <v>229</v>
      </c>
      <c r="F46" s="16" t="s">
        <v>185</v>
      </c>
      <c r="G46" s="24">
        <v>24511.340000000004</v>
      </c>
      <c r="H46" s="24">
        <v>12461.880000000001</v>
      </c>
      <c r="I46" s="16" t="s">
        <v>226</v>
      </c>
      <c r="J46" s="16" t="s">
        <v>227</v>
      </c>
    </row>
    <row r="47" spans="1:10" x14ac:dyDescent="0.25">
      <c r="A47" t="s">
        <v>181</v>
      </c>
      <c r="D47" s="16" t="s">
        <v>51</v>
      </c>
      <c r="E47" s="16" t="s">
        <v>230</v>
      </c>
      <c r="F47" s="16" t="s">
        <v>185</v>
      </c>
      <c r="G47" s="24">
        <v>3289.03</v>
      </c>
      <c r="H47" s="24">
        <v>1866.37</v>
      </c>
      <c r="I47" s="16" t="s">
        <v>226</v>
      </c>
      <c r="J47" s="16" t="s">
        <v>227</v>
      </c>
    </row>
    <row r="48" spans="1:10" x14ac:dyDescent="0.25">
      <c r="A48" t="s">
        <v>181</v>
      </c>
      <c r="D48" s="16" t="s">
        <v>52</v>
      </c>
      <c r="E48" s="16" t="s">
        <v>231</v>
      </c>
      <c r="F48" s="16" t="s">
        <v>185</v>
      </c>
      <c r="G48" s="24">
        <v>847.97</v>
      </c>
      <c r="H48" s="24">
        <v>467.90999999999997</v>
      </c>
      <c r="I48" s="16" t="s">
        <v>226</v>
      </c>
      <c r="J48" s="16" t="s">
        <v>227</v>
      </c>
    </row>
    <row r="49" spans="1:10" x14ac:dyDescent="0.25">
      <c r="A49" t="s">
        <v>181</v>
      </c>
      <c r="D49" s="16" t="s">
        <v>53</v>
      </c>
      <c r="E49" s="16" t="s">
        <v>232</v>
      </c>
      <c r="F49" s="16" t="s">
        <v>185</v>
      </c>
      <c r="G49" s="24">
        <v>9837.130000000001</v>
      </c>
      <c r="H49" s="24">
        <v>4695.16</v>
      </c>
      <c r="I49" s="16" t="s">
        <v>226</v>
      </c>
      <c r="J49" s="16" t="s">
        <v>227</v>
      </c>
    </row>
    <row r="50" spans="1:10" x14ac:dyDescent="0.25">
      <c r="A50" t="s">
        <v>181</v>
      </c>
      <c r="D50" s="16" t="s">
        <v>54</v>
      </c>
      <c r="E50" s="16" t="s">
        <v>233</v>
      </c>
      <c r="F50" s="16" t="s">
        <v>185</v>
      </c>
      <c r="G50" s="24">
        <v>1716.55</v>
      </c>
      <c r="H50" s="24">
        <v>980.68000000000006</v>
      </c>
      <c r="I50" s="16" t="s">
        <v>226</v>
      </c>
      <c r="J50" s="16" t="s">
        <v>227</v>
      </c>
    </row>
    <row r="51" spans="1:10" x14ac:dyDescent="0.25">
      <c r="A51" t="s">
        <v>181</v>
      </c>
      <c r="D51" s="16" t="s">
        <v>55</v>
      </c>
      <c r="E51" s="16" t="s">
        <v>234</v>
      </c>
      <c r="F51" s="16" t="s">
        <v>185</v>
      </c>
      <c r="G51" s="24">
        <v>12240.820000000002</v>
      </c>
      <c r="H51" s="24">
        <v>6306.79</v>
      </c>
      <c r="I51" s="16" t="s">
        <v>226</v>
      </c>
      <c r="J51" s="16" t="s">
        <v>227</v>
      </c>
    </row>
    <row r="52" spans="1:10" x14ac:dyDescent="0.25">
      <c r="A52" t="s">
        <v>181</v>
      </c>
      <c r="D52" s="16" t="s">
        <v>56</v>
      </c>
      <c r="E52" s="16" t="s">
        <v>235</v>
      </c>
      <c r="F52" s="16" t="s">
        <v>185</v>
      </c>
      <c r="G52" s="24">
        <v>6036.83</v>
      </c>
      <c r="H52" s="24">
        <v>3628.6000000000004</v>
      </c>
      <c r="I52" s="16" t="s">
        <v>226</v>
      </c>
      <c r="J52" s="16" t="s">
        <v>227</v>
      </c>
    </row>
    <row r="53" spans="1:10" x14ac:dyDescent="0.25">
      <c r="A53" t="s">
        <v>181</v>
      </c>
      <c r="D53" s="16" t="s">
        <v>57</v>
      </c>
      <c r="E53" s="16" t="s">
        <v>236</v>
      </c>
      <c r="F53" s="16" t="s">
        <v>185</v>
      </c>
      <c r="G53" s="24">
        <v>1468.9099999999999</v>
      </c>
      <c r="H53" s="24">
        <v>899.07999999999993</v>
      </c>
      <c r="I53" s="16" t="s">
        <v>226</v>
      </c>
      <c r="J53" s="16" t="s">
        <v>227</v>
      </c>
    </row>
    <row r="54" spans="1:10" x14ac:dyDescent="0.25">
      <c r="A54" t="s">
        <v>181</v>
      </c>
      <c r="D54" s="16" t="s">
        <v>58</v>
      </c>
      <c r="E54" s="16" t="s">
        <v>237</v>
      </c>
      <c r="F54" s="16" t="s">
        <v>185</v>
      </c>
      <c r="G54" s="24">
        <v>2327.79</v>
      </c>
      <c r="H54" s="24">
        <v>1493.81</v>
      </c>
      <c r="I54" s="16" t="s">
        <v>226</v>
      </c>
      <c r="J54" s="16" t="s">
        <v>227</v>
      </c>
    </row>
    <row r="55" spans="1:10" x14ac:dyDescent="0.25">
      <c r="A55" t="s">
        <v>181</v>
      </c>
      <c r="D55" s="16" t="s">
        <v>59</v>
      </c>
      <c r="E55" s="16" t="s">
        <v>238</v>
      </c>
      <c r="F55" s="16" t="s">
        <v>185</v>
      </c>
      <c r="G55" s="24">
        <v>6568.9199999999992</v>
      </c>
      <c r="H55" s="24">
        <v>4116.93</v>
      </c>
      <c r="I55" s="16" t="s">
        <v>226</v>
      </c>
      <c r="J55" s="16" t="s">
        <v>227</v>
      </c>
    </row>
    <row r="56" spans="1:10" x14ac:dyDescent="0.25">
      <c r="A56" t="s">
        <v>181</v>
      </c>
      <c r="D56" s="16" t="s">
        <v>60</v>
      </c>
      <c r="E56" s="16" t="s">
        <v>239</v>
      </c>
      <c r="F56" s="16" t="s">
        <v>185</v>
      </c>
      <c r="G56" s="24">
        <v>14135.47</v>
      </c>
      <c r="H56" s="24">
        <v>7004.2599999999993</v>
      </c>
      <c r="I56" s="16" t="s">
        <v>226</v>
      </c>
      <c r="J56" s="16" t="s">
        <v>227</v>
      </c>
    </row>
    <row r="57" spans="1:10" x14ac:dyDescent="0.25">
      <c r="A57" t="s">
        <v>181</v>
      </c>
      <c r="D57" s="16" t="s">
        <v>61</v>
      </c>
      <c r="E57" s="16" t="s">
        <v>240</v>
      </c>
      <c r="F57" s="16" t="s">
        <v>185</v>
      </c>
      <c r="G57" s="24">
        <v>2278.15</v>
      </c>
      <c r="H57" s="24">
        <v>1071.3699999999999</v>
      </c>
      <c r="I57" s="16" t="s">
        <v>226</v>
      </c>
      <c r="J57" s="16" t="s">
        <v>227</v>
      </c>
    </row>
    <row r="58" spans="1:10" x14ac:dyDescent="0.25">
      <c r="A58" t="s">
        <v>181</v>
      </c>
      <c r="D58" s="16" t="s">
        <v>62</v>
      </c>
      <c r="E58" s="16" t="s">
        <v>241</v>
      </c>
      <c r="F58" s="16" t="s">
        <v>185</v>
      </c>
      <c r="G58" s="24">
        <v>2310.87</v>
      </c>
      <c r="H58" s="24">
        <v>1372.53</v>
      </c>
      <c r="I58" s="16" t="s">
        <v>226</v>
      </c>
      <c r="J58" s="16" t="s">
        <v>227</v>
      </c>
    </row>
    <row r="59" spans="1:10" x14ac:dyDescent="0.25">
      <c r="A59" t="s">
        <v>181</v>
      </c>
      <c r="D59" s="16" t="s">
        <v>63</v>
      </c>
      <c r="E59" s="16" t="s">
        <v>242</v>
      </c>
      <c r="F59" s="16" t="s">
        <v>185</v>
      </c>
      <c r="G59" s="24">
        <v>12713.590000000002</v>
      </c>
      <c r="H59" s="24">
        <v>8480.4700000000012</v>
      </c>
      <c r="I59" s="16" t="s">
        <v>226</v>
      </c>
      <c r="J59" s="16" t="s">
        <v>227</v>
      </c>
    </row>
    <row r="60" spans="1:10" x14ac:dyDescent="0.25">
      <c r="A60" t="s">
        <v>181</v>
      </c>
      <c r="D60" s="16" t="s">
        <v>64</v>
      </c>
      <c r="E60" s="16" t="s">
        <v>243</v>
      </c>
      <c r="F60" s="16" t="s">
        <v>185</v>
      </c>
      <c r="G60" s="24">
        <v>18719.57</v>
      </c>
      <c r="H60" s="24">
        <v>10205.41</v>
      </c>
      <c r="I60" s="16" t="s">
        <v>226</v>
      </c>
      <c r="J60" s="16" t="s">
        <v>227</v>
      </c>
    </row>
    <row r="61" spans="1:10" x14ac:dyDescent="0.25">
      <c r="A61" t="s">
        <v>181</v>
      </c>
      <c r="D61" s="16" t="s">
        <v>65</v>
      </c>
      <c r="E61" s="16" t="s">
        <v>244</v>
      </c>
      <c r="F61" s="16" t="s">
        <v>185</v>
      </c>
      <c r="G61" s="24">
        <v>3289.23</v>
      </c>
      <c r="H61" s="24">
        <v>1660</v>
      </c>
      <c r="I61" s="16" t="s">
        <v>245</v>
      </c>
      <c r="J61" s="16" t="s">
        <v>246</v>
      </c>
    </row>
    <row r="62" spans="1:10" x14ac:dyDescent="0.25">
      <c r="A62" t="s">
        <v>181</v>
      </c>
      <c r="D62" s="16" t="s">
        <v>66</v>
      </c>
      <c r="E62" s="16" t="s">
        <v>247</v>
      </c>
      <c r="F62" s="16" t="s">
        <v>185</v>
      </c>
      <c r="G62" s="24">
        <v>682.49</v>
      </c>
      <c r="H62" s="24">
        <v>366.06</v>
      </c>
      <c r="I62" s="16" t="s">
        <v>248</v>
      </c>
      <c r="J62" s="16" t="s">
        <v>249</v>
      </c>
    </row>
    <row r="63" spans="1:10" x14ac:dyDescent="0.25">
      <c r="A63" t="s">
        <v>181</v>
      </c>
      <c r="D63" s="16" t="s">
        <v>67</v>
      </c>
      <c r="E63" s="16" t="s">
        <v>250</v>
      </c>
      <c r="F63" s="16" t="s">
        <v>185</v>
      </c>
      <c r="G63" s="24">
        <v>343.59</v>
      </c>
      <c r="H63" s="24">
        <v>195.85999999999999</v>
      </c>
      <c r="I63" s="16" t="s">
        <v>248</v>
      </c>
      <c r="J63" s="16" t="s">
        <v>249</v>
      </c>
    </row>
    <row r="64" spans="1:10" x14ac:dyDescent="0.25">
      <c r="A64" t="s">
        <v>181</v>
      </c>
      <c r="D64" s="16" t="s">
        <v>68</v>
      </c>
      <c r="E64" s="16" t="s">
        <v>251</v>
      </c>
      <c r="F64" s="16" t="s">
        <v>185</v>
      </c>
      <c r="G64" s="24">
        <v>197.6</v>
      </c>
      <c r="H64" s="24">
        <v>111.61999999999999</v>
      </c>
      <c r="I64" s="16" t="s">
        <v>248</v>
      </c>
      <c r="J64" s="16" t="s">
        <v>249</v>
      </c>
    </row>
    <row r="65" spans="1:10" x14ac:dyDescent="0.25">
      <c r="A65" t="s">
        <v>181</v>
      </c>
      <c r="D65" s="16" t="s">
        <v>69</v>
      </c>
      <c r="E65" s="16" t="s">
        <v>252</v>
      </c>
      <c r="F65" s="16" t="s">
        <v>185</v>
      </c>
      <c r="G65" s="24">
        <v>2184.17</v>
      </c>
      <c r="H65" s="24">
        <v>1031.3799999999999</v>
      </c>
      <c r="I65" s="16" t="s">
        <v>248</v>
      </c>
      <c r="J65" s="16" t="s">
        <v>249</v>
      </c>
    </row>
    <row r="66" spans="1:10" x14ac:dyDescent="0.25">
      <c r="A66" t="s">
        <v>181</v>
      </c>
      <c r="D66" s="16" t="s">
        <v>70</v>
      </c>
      <c r="E66" s="16" t="s">
        <v>253</v>
      </c>
      <c r="F66" s="16" t="s">
        <v>185</v>
      </c>
      <c r="G66" s="24">
        <v>249.23</v>
      </c>
      <c r="H66" s="24">
        <v>138.26</v>
      </c>
      <c r="I66" s="16" t="s">
        <v>248</v>
      </c>
      <c r="J66" s="16" t="s">
        <v>249</v>
      </c>
    </row>
    <row r="67" spans="1:10" x14ac:dyDescent="0.25">
      <c r="A67" t="s">
        <v>181</v>
      </c>
      <c r="D67" s="16" t="s">
        <v>71</v>
      </c>
      <c r="E67" s="16" t="s">
        <v>254</v>
      </c>
      <c r="F67" s="16" t="s">
        <v>185</v>
      </c>
      <c r="G67" s="24">
        <v>2624.31</v>
      </c>
      <c r="H67" s="24">
        <v>1307.6100000000001</v>
      </c>
      <c r="I67" s="16" t="s">
        <v>198</v>
      </c>
      <c r="J67" s="16" t="s">
        <v>199</v>
      </c>
    </row>
    <row r="68" spans="1:10" x14ac:dyDescent="0.25">
      <c r="A68" t="s">
        <v>181</v>
      </c>
      <c r="D68" s="16" t="s">
        <v>72</v>
      </c>
      <c r="E68" s="16" t="s">
        <v>255</v>
      </c>
      <c r="F68" s="16" t="s">
        <v>185</v>
      </c>
      <c r="G68" s="24">
        <v>1430.8899999999999</v>
      </c>
      <c r="H68" s="24">
        <v>752.75</v>
      </c>
      <c r="I68" s="16" t="s">
        <v>198</v>
      </c>
      <c r="J68" s="16" t="s">
        <v>199</v>
      </c>
    </row>
    <row r="69" spans="1:10" x14ac:dyDescent="0.25">
      <c r="A69" t="s">
        <v>181</v>
      </c>
      <c r="D69" s="16" t="s">
        <v>73</v>
      </c>
      <c r="E69" s="16" t="s">
        <v>256</v>
      </c>
      <c r="F69" s="16" t="s">
        <v>185</v>
      </c>
      <c r="G69" s="24">
        <v>1868.91</v>
      </c>
      <c r="H69" s="24">
        <v>1062.54</v>
      </c>
      <c r="I69" s="16" t="s">
        <v>198</v>
      </c>
      <c r="J69" s="16" t="s">
        <v>199</v>
      </c>
    </row>
    <row r="70" spans="1:10" x14ac:dyDescent="0.25">
      <c r="A70" t="s">
        <v>181</v>
      </c>
      <c r="D70" s="16" t="s">
        <v>74</v>
      </c>
      <c r="E70" s="16" t="s">
        <v>257</v>
      </c>
      <c r="F70" s="16" t="s">
        <v>185</v>
      </c>
      <c r="G70" s="24">
        <v>2387.84</v>
      </c>
      <c r="H70" s="24">
        <v>1585.23</v>
      </c>
      <c r="I70" s="16" t="s">
        <v>198</v>
      </c>
      <c r="J70" s="16" t="s">
        <v>199</v>
      </c>
    </row>
    <row r="71" spans="1:10" x14ac:dyDescent="0.25">
      <c r="A71" t="s">
        <v>181</v>
      </c>
      <c r="D71" s="16" t="s">
        <v>75</v>
      </c>
      <c r="E71" s="16" t="s">
        <v>258</v>
      </c>
      <c r="F71" s="16" t="s">
        <v>185</v>
      </c>
      <c r="G71" s="24">
        <v>1671.8999999999999</v>
      </c>
      <c r="H71" s="24">
        <v>834.52</v>
      </c>
      <c r="I71" s="16" t="s">
        <v>198</v>
      </c>
      <c r="J71" s="16" t="s">
        <v>199</v>
      </c>
    </row>
    <row r="72" spans="1:10" x14ac:dyDescent="0.25">
      <c r="A72" t="s">
        <v>181</v>
      </c>
      <c r="D72" s="16" t="s">
        <v>76</v>
      </c>
      <c r="E72" s="16" t="s">
        <v>259</v>
      </c>
      <c r="F72" s="16" t="s">
        <v>185</v>
      </c>
      <c r="G72" s="24">
        <v>94.850000000000009</v>
      </c>
      <c r="H72" s="24">
        <v>43.29</v>
      </c>
      <c r="I72" s="16" t="s">
        <v>198</v>
      </c>
      <c r="J72" s="16" t="s">
        <v>199</v>
      </c>
    </row>
    <row r="73" spans="1:10" x14ac:dyDescent="0.25">
      <c r="A73" t="s">
        <v>181</v>
      </c>
      <c r="D73" s="16" t="s">
        <v>77</v>
      </c>
      <c r="E73" s="16" t="s">
        <v>260</v>
      </c>
      <c r="F73" s="16" t="s">
        <v>185</v>
      </c>
      <c r="G73" s="24">
        <v>434.58000000000004</v>
      </c>
      <c r="H73" s="24">
        <v>244.8</v>
      </c>
      <c r="I73" s="16" t="s">
        <v>198</v>
      </c>
      <c r="J73" s="16" t="s">
        <v>199</v>
      </c>
    </row>
    <row r="74" spans="1:10" x14ac:dyDescent="0.25">
      <c r="A74" t="s">
        <v>181</v>
      </c>
      <c r="D74" s="16" t="s">
        <v>78</v>
      </c>
      <c r="E74" s="16" t="s">
        <v>261</v>
      </c>
      <c r="F74" s="16" t="s">
        <v>185</v>
      </c>
      <c r="G74" s="24">
        <v>108.58999999999999</v>
      </c>
      <c r="H74" s="24">
        <v>58.59</v>
      </c>
      <c r="I74" s="16" t="s">
        <v>198</v>
      </c>
      <c r="J74" s="16" t="s">
        <v>199</v>
      </c>
    </row>
    <row r="75" spans="1:10" x14ac:dyDescent="0.25">
      <c r="A75" t="s">
        <v>181</v>
      </c>
      <c r="D75" s="16" t="s">
        <v>79</v>
      </c>
      <c r="E75" s="16" t="s">
        <v>262</v>
      </c>
      <c r="F75" s="16" t="s">
        <v>185</v>
      </c>
      <c r="G75" s="24">
        <v>205.98</v>
      </c>
      <c r="H75" s="24">
        <v>101.38</v>
      </c>
      <c r="I75" s="16" t="s">
        <v>198</v>
      </c>
      <c r="J75" s="16" t="s">
        <v>199</v>
      </c>
    </row>
    <row r="76" spans="1:10" x14ac:dyDescent="0.25">
      <c r="A76" t="s">
        <v>181</v>
      </c>
      <c r="D76" s="16" t="s">
        <v>80</v>
      </c>
      <c r="E76" s="16" t="s">
        <v>263</v>
      </c>
      <c r="F76" s="16" t="s">
        <v>185</v>
      </c>
      <c r="G76" s="24">
        <v>349.04</v>
      </c>
      <c r="H76" s="24">
        <v>210.77999999999997</v>
      </c>
      <c r="I76" s="16" t="s">
        <v>198</v>
      </c>
      <c r="J76" s="16" t="s">
        <v>199</v>
      </c>
    </row>
    <row r="77" spans="1:10" x14ac:dyDescent="0.25">
      <c r="A77" t="s">
        <v>181</v>
      </c>
      <c r="D77" s="16" t="s">
        <v>81</v>
      </c>
      <c r="E77" s="16" t="s">
        <v>264</v>
      </c>
      <c r="F77" s="16" t="s">
        <v>185</v>
      </c>
      <c r="G77" s="24">
        <v>2170.2199999999998</v>
      </c>
      <c r="H77" s="24">
        <v>1171.1299999999999</v>
      </c>
      <c r="I77" s="16" t="s">
        <v>206</v>
      </c>
      <c r="J77" s="16" t="s">
        <v>207</v>
      </c>
    </row>
    <row r="78" spans="1:10" x14ac:dyDescent="0.25">
      <c r="A78" t="s">
        <v>181</v>
      </c>
      <c r="D78" s="16" t="s">
        <v>82</v>
      </c>
      <c r="E78" s="16" t="s">
        <v>265</v>
      </c>
      <c r="F78" s="16" t="s">
        <v>185</v>
      </c>
      <c r="G78" s="24">
        <v>6070.9000000000005</v>
      </c>
      <c r="H78" s="24">
        <v>3402.44</v>
      </c>
      <c r="I78" s="16" t="s">
        <v>217</v>
      </c>
      <c r="J78" s="16" t="s">
        <v>218</v>
      </c>
    </row>
    <row r="79" spans="1:10" x14ac:dyDescent="0.25">
      <c r="A79" t="s">
        <v>181</v>
      </c>
      <c r="D79" s="16" t="s">
        <v>83</v>
      </c>
      <c r="E79" s="16" t="s">
        <v>266</v>
      </c>
      <c r="F79" s="16" t="s">
        <v>185</v>
      </c>
      <c r="G79" s="24">
        <v>2650.94</v>
      </c>
      <c r="H79" s="24">
        <v>1451.45</v>
      </c>
      <c r="I79" s="16" t="s">
        <v>217</v>
      </c>
      <c r="J79" s="16" t="s">
        <v>218</v>
      </c>
    </row>
    <row r="80" spans="1:10" x14ac:dyDescent="0.25">
      <c r="A80" t="s">
        <v>181</v>
      </c>
      <c r="D80" s="16" t="s">
        <v>84</v>
      </c>
      <c r="E80" s="16" t="s">
        <v>267</v>
      </c>
      <c r="F80" s="16" t="s">
        <v>185</v>
      </c>
      <c r="G80" s="24">
        <v>3760.38</v>
      </c>
      <c r="H80" s="24">
        <v>1844.5900000000001</v>
      </c>
      <c r="I80" s="16" t="s">
        <v>217</v>
      </c>
      <c r="J80" s="16" t="s">
        <v>218</v>
      </c>
    </row>
    <row r="81" spans="1:10" x14ac:dyDescent="0.25">
      <c r="A81" t="s">
        <v>181</v>
      </c>
      <c r="D81" s="16" t="s">
        <v>85</v>
      </c>
      <c r="E81" s="16" t="s">
        <v>268</v>
      </c>
      <c r="F81" s="16" t="s">
        <v>185</v>
      </c>
      <c r="G81" s="24">
        <v>2157.15</v>
      </c>
      <c r="H81" s="24">
        <v>1086.32</v>
      </c>
      <c r="I81" s="16" t="s">
        <v>217</v>
      </c>
      <c r="J81" s="16" t="s">
        <v>218</v>
      </c>
    </row>
    <row r="82" spans="1:10" x14ac:dyDescent="0.25">
      <c r="A82" t="s">
        <v>181</v>
      </c>
      <c r="D82" s="16" t="s">
        <v>86</v>
      </c>
      <c r="E82" s="16" t="s">
        <v>269</v>
      </c>
      <c r="F82" s="16" t="s">
        <v>185</v>
      </c>
      <c r="G82" s="24">
        <v>5617.73</v>
      </c>
      <c r="H82" s="24">
        <v>2671.81</v>
      </c>
      <c r="I82" s="16" t="s">
        <v>217</v>
      </c>
      <c r="J82" s="16" t="s">
        <v>218</v>
      </c>
    </row>
    <row r="83" spans="1:10" x14ac:dyDescent="0.25">
      <c r="A83" t="s">
        <v>181</v>
      </c>
      <c r="D83" s="16" t="s">
        <v>87</v>
      </c>
      <c r="E83" s="16" t="s">
        <v>270</v>
      </c>
      <c r="F83" s="16" t="s">
        <v>185</v>
      </c>
      <c r="G83" s="24">
        <v>2087.6600000000003</v>
      </c>
      <c r="H83" s="24">
        <v>1232</v>
      </c>
      <c r="I83" s="16" t="s">
        <v>217</v>
      </c>
      <c r="J83" s="16" t="s">
        <v>218</v>
      </c>
    </row>
    <row r="84" spans="1:10" x14ac:dyDescent="0.25">
      <c r="A84" t="s">
        <v>181</v>
      </c>
      <c r="D84" s="16" t="s">
        <v>88</v>
      </c>
      <c r="E84" s="16" t="s">
        <v>271</v>
      </c>
      <c r="F84" s="16" t="s">
        <v>185</v>
      </c>
      <c r="G84" s="24">
        <v>2606.66</v>
      </c>
      <c r="H84" s="24">
        <v>1450.01</v>
      </c>
      <c r="I84" s="16" t="s">
        <v>217</v>
      </c>
      <c r="J84" s="16" t="s">
        <v>218</v>
      </c>
    </row>
    <row r="85" spans="1:10" x14ac:dyDescent="0.25">
      <c r="A85" t="s">
        <v>181</v>
      </c>
      <c r="D85" s="16" t="s">
        <v>89</v>
      </c>
      <c r="E85" s="16" t="s">
        <v>272</v>
      </c>
      <c r="F85" s="16" t="s">
        <v>185</v>
      </c>
      <c r="G85" s="24">
        <v>2602.81</v>
      </c>
      <c r="H85" s="24">
        <v>1292.7099999999998</v>
      </c>
      <c r="I85" s="16" t="s">
        <v>217</v>
      </c>
      <c r="J85" s="16" t="s">
        <v>218</v>
      </c>
    </row>
    <row r="86" spans="1:10" x14ac:dyDescent="0.25">
      <c r="A86" t="s">
        <v>181</v>
      </c>
      <c r="D86" s="16" t="s">
        <v>90</v>
      </c>
      <c r="E86" s="16" t="s">
        <v>273</v>
      </c>
      <c r="F86" s="16" t="s">
        <v>185</v>
      </c>
      <c r="G86" s="24">
        <v>5040.3900000000003</v>
      </c>
      <c r="H86" s="24">
        <v>2700.4</v>
      </c>
      <c r="I86" s="16" t="s">
        <v>217</v>
      </c>
      <c r="J86" s="16" t="s">
        <v>218</v>
      </c>
    </row>
    <row r="87" spans="1:10" x14ac:dyDescent="0.25">
      <c r="A87" t="s">
        <v>181</v>
      </c>
      <c r="D87" s="16" t="s">
        <v>91</v>
      </c>
      <c r="E87" s="16" t="s">
        <v>274</v>
      </c>
      <c r="F87" s="16" t="s">
        <v>185</v>
      </c>
      <c r="G87" s="24">
        <v>2832.15</v>
      </c>
      <c r="H87" s="24">
        <v>1467.3</v>
      </c>
      <c r="I87" s="16" t="s">
        <v>217</v>
      </c>
      <c r="J87" s="16" t="s">
        <v>218</v>
      </c>
    </row>
    <row r="88" spans="1:10" x14ac:dyDescent="0.25">
      <c r="A88" t="s">
        <v>181</v>
      </c>
      <c r="D88" s="16" t="s">
        <v>92</v>
      </c>
      <c r="E88" s="16" t="s">
        <v>275</v>
      </c>
      <c r="F88" s="16" t="s">
        <v>185</v>
      </c>
      <c r="G88" s="24">
        <v>2510.1299999999997</v>
      </c>
      <c r="H88" s="24">
        <v>1712.5200000000002</v>
      </c>
      <c r="I88" s="16" t="s">
        <v>217</v>
      </c>
      <c r="J88" s="16" t="s">
        <v>218</v>
      </c>
    </row>
    <row r="89" spans="1:10" x14ac:dyDescent="0.25">
      <c r="A89" t="s">
        <v>181</v>
      </c>
      <c r="D89" s="16" t="s">
        <v>93</v>
      </c>
      <c r="E89" s="16" t="s">
        <v>276</v>
      </c>
      <c r="F89" s="16" t="s">
        <v>185</v>
      </c>
      <c r="G89" s="24">
        <v>1911.32</v>
      </c>
      <c r="H89" s="24">
        <v>909.30000000000007</v>
      </c>
      <c r="I89" s="16" t="s">
        <v>226</v>
      </c>
      <c r="J89" s="16" t="s">
        <v>227</v>
      </c>
    </row>
    <row r="90" spans="1:10" x14ac:dyDescent="0.25">
      <c r="A90" t="s">
        <v>181</v>
      </c>
      <c r="D90" s="16" t="s">
        <v>94</v>
      </c>
      <c r="E90" s="16" t="s">
        <v>277</v>
      </c>
      <c r="F90" s="16" t="s">
        <v>185</v>
      </c>
      <c r="G90" s="24">
        <v>1855.96</v>
      </c>
      <c r="H90" s="24">
        <v>1062.58</v>
      </c>
      <c r="I90" s="16" t="s">
        <v>245</v>
      </c>
      <c r="J90" s="16" t="s">
        <v>246</v>
      </c>
    </row>
    <row r="91" spans="1:10" x14ac:dyDescent="0.25">
      <c r="A91" t="s">
        <v>181</v>
      </c>
      <c r="D91" s="16" t="s">
        <v>95</v>
      </c>
      <c r="E91" s="16" t="s">
        <v>278</v>
      </c>
      <c r="F91" s="16" t="s">
        <v>185</v>
      </c>
      <c r="G91" s="24">
        <v>311.79000000000002</v>
      </c>
      <c r="H91" s="24">
        <v>197.77</v>
      </c>
      <c r="I91" s="16" t="s">
        <v>245</v>
      </c>
      <c r="J91" s="16" t="s">
        <v>246</v>
      </c>
    </row>
    <row r="92" spans="1:10" x14ac:dyDescent="0.25">
      <c r="A92" t="s">
        <v>181</v>
      </c>
      <c r="D92" s="16" t="s">
        <v>96</v>
      </c>
      <c r="E92" s="16" t="s">
        <v>279</v>
      </c>
      <c r="F92" s="16" t="s">
        <v>185</v>
      </c>
      <c r="G92" s="24">
        <v>507.33</v>
      </c>
      <c r="H92" s="24">
        <v>300.26</v>
      </c>
      <c r="I92" s="16" t="s">
        <v>245</v>
      </c>
      <c r="J92" s="16" t="s">
        <v>246</v>
      </c>
    </row>
    <row r="93" spans="1:10" x14ac:dyDescent="0.25">
      <c r="A93" t="s">
        <v>181</v>
      </c>
      <c r="D93" s="16" t="s">
        <v>97</v>
      </c>
      <c r="E93" s="16" t="s">
        <v>280</v>
      </c>
      <c r="F93" s="16" t="s">
        <v>185</v>
      </c>
      <c r="G93" s="24">
        <v>1423.33</v>
      </c>
      <c r="H93" s="24">
        <v>769.41</v>
      </c>
      <c r="I93" s="16" t="s">
        <v>245</v>
      </c>
      <c r="J93" s="16" t="s">
        <v>246</v>
      </c>
    </row>
    <row r="94" spans="1:10" x14ac:dyDescent="0.25">
      <c r="A94" t="s">
        <v>181</v>
      </c>
      <c r="D94" s="16" t="s">
        <v>98</v>
      </c>
      <c r="E94" s="16" t="s">
        <v>281</v>
      </c>
      <c r="F94" s="16" t="s">
        <v>185</v>
      </c>
      <c r="G94" s="24">
        <v>1202.69</v>
      </c>
      <c r="H94" s="24">
        <v>803.73</v>
      </c>
      <c r="I94" s="16" t="s">
        <v>245</v>
      </c>
      <c r="J94" s="16" t="s">
        <v>246</v>
      </c>
    </row>
    <row r="95" spans="1:10" x14ac:dyDescent="0.25">
      <c r="A95" t="s">
        <v>181</v>
      </c>
      <c r="D95" s="16" t="s">
        <v>99</v>
      </c>
      <c r="E95" s="16" t="s">
        <v>282</v>
      </c>
      <c r="F95" s="16" t="s">
        <v>185</v>
      </c>
      <c r="G95" s="24">
        <v>943.43000000000006</v>
      </c>
      <c r="H95" s="24">
        <v>564.29</v>
      </c>
      <c r="I95" s="16" t="s">
        <v>245</v>
      </c>
      <c r="J95" s="16" t="s">
        <v>246</v>
      </c>
    </row>
    <row r="96" spans="1:10" x14ac:dyDescent="0.25">
      <c r="A96" t="s">
        <v>181</v>
      </c>
      <c r="D96" s="16" t="s">
        <v>100</v>
      </c>
      <c r="E96" s="16" t="s">
        <v>283</v>
      </c>
      <c r="F96" s="16" t="s">
        <v>185</v>
      </c>
      <c r="G96" s="24">
        <v>139.73000000000002</v>
      </c>
      <c r="H96" s="24">
        <v>73.55</v>
      </c>
      <c r="I96" s="16" t="s">
        <v>245</v>
      </c>
      <c r="J96" s="16" t="s">
        <v>246</v>
      </c>
    </row>
    <row r="97" spans="1:10" x14ac:dyDescent="0.25">
      <c r="A97" t="s">
        <v>181</v>
      </c>
      <c r="D97" s="16" t="s">
        <v>101</v>
      </c>
      <c r="E97" s="16" t="s">
        <v>284</v>
      </c>
      <c r="F97" s="16" t="s">
        <v>185</v>
      </c>
      <c r="G97" s="24">
        <v>519.61</v>
      </c>
      <c r="H97" s="24">
        <v>264.97000000000003</v>
      </c>
      <c r="I97" s="16" t="s">
        <v>245</v>
      </c>
      <c r="J97" s="16" t="s">
        <v>246</v>
      </c>
    </row>
    <row r="98" spans="1:10" x14ac:dyDescent="0.25">
      <c r="A98" t="s">
        <v>181</v>
      </c>
      <c r="D98" s="16" t="s">
        <v>102</v>
      </c>
      <c r="E98" s="16" t="s">
        <v>285</v>
      </c>
      <c r="F98" s="16" t="s">
        <v>185</v>
      </c>
      <c r="G98" s="24">
        <v>381.67</v>
      </c>
      <c r="H98" s="24">
        <v>255.47</v>
      </c>
      <c r="I98" s="16" t="s">
        <v>245</v>
      </c>
      <c r="J98" s="16" t="s">
        <v>246</v>
      </c>
    </row>
    <row r="99" spans="1:10" x14ac:dyDescent="0.25">
      <c r="A99" t="s">
        <v>181</v>
      </c>
      <c r="D99" s="16" t="s">
        <v>103</v>
      </c>
      <c r="E99" s="16" t="s">
        <v>286</v>
      </c>
      <c r="F99" s="16" t="s">
        <v>185</v>
      </c>
      <c r="G99" s="24">
        <v>3847.27</v>
      </c>
      <c r="H99" s="24">
        <v>1891.9299999999998</v>
      </c>
      <c r="I99" s="16" t="s">
        <v>245</v>
      </c>
      <c r="J99" s="16" t="s">
        <v>246</v>
      </c>
    </row>
    <row r="100" spans="1:10" x14ac:dyDescent="0.25">
      <c r="A100" t="s">
        <v>181</v>
      </c>
      <c r="D100" s="16" t="s">
        <v>104</v>
      </c>
      <c r="E100" s="16" t="s">
        <v>287</v>
      </c>
      <c r="F100" s="16" t="s">
        <v>185</v>
      </c>
      <c r="G100" s="24">
        <v>2463.8199999999997</v>
      </c>
      <c r="H100" s="24">
        <v>1196.19</v>
      </c>
      <c r="I100" s="16" t="s">
        <v>245</v>
      </c>
      <c r="J100" s="16" t="s">
        <v>246</v>
      </c>
    </row>
    <row r="101" spans="1:10" x14ac:dyDescent="0.25">
      <c r="A101" t="s">
        <v>181</v>
      </c>
      <c r="D101" s="16" t="s">
        <v>105</v>
      </c>
      <c r="E101" s="16" t="s">
        <v>288</v>
      </c>
      <c r="F101" s="16" t="s">
        <v>185</v>
      </c>
      <c r="G101" s="24">
        <v>1253.9100000000001</v>
      </c>
      <c r="H101" s="24">
        <v>758.37</v>
      </c>
      <c r="I101" s="16" t="s">
        <v>245</v>
      </c>
      <c r="J101" s="16" t="s">
        <v>246</v>
      </c>
    </row>
    <row r="102" spans="1:10" x14ac:dyDescent="0.25">
      <c r="A102" t="s">
        <v>181</v>
      </c>
      <c r="D102" s="16" t="s">
        <v>106</v>
      </c>
      <c r="E102" s="16" t="s">
        <v>289</v>
      </c>
      <c r="F102" s="16" t="s">
        <v>185</v>
      </c>
      <c r="G102" s="24">
        <v>2352.98</v>
      </c>
      <c r="H102" s="24">
        <v>1286.1600000000001</v>
      </c>
      <c r="I102" s="16" t="s">
        <v>245</v>
      </c>
      <c r="J102" s="16" t="s">
        <v>246</v>
      </c>
    </row>
    <row r="103" spans="1:10" x14ac:dyDescent="0.25">
      <c r="A103" t="s">
        <v>181</v>
      </c>
      <c r="D103" s="16" t="s">
        <v>107</v>
      </c>
      <c r="E103" s="16" t="s">
        <v>290</v>
      </c>
      <c r="F103" s="16" t="s">
        <v>185</v>
      </c>
      <c r="G103" s="24">
        <v>967.58</v>
      </c>
      <c r="H103" s="24">
        <v>646.55999999999995</v>
      </c>
      <c r="I103" s="16" t="s">
        <v>248</v>
      </c>
      <c r="J103" s="16" t="s">
        <v>249</v>
      </c>
    </row>
    <row r="104" spans="1:10" x14ac:dyDescent="0.25">
      <c r="A104" t="s">
        <v>181</v>
      </c>
      <c r="D104" s="16" t="s">
        <v>108</v>
      </c>
      <c r="E104" s="16" t="s">
        <v>291</v>
      </c>
      <c r="F104" s="16" t="s">
        <v>185</v>
      </c>
      <c r="G104" s="24">
        <v>1423.67</v>
      </c>
      <c r="H104" s="24">
        <v>968.16000000000008</v>
      </c>
      <c r="I104" s="16" t="s">
        <v>248</v>
      </c>
      <c r="J104" s="16" t="s">
        <v>249</v>
      </c>
    </row>
    <row r="105" spans="1:10" x14ac:dyDescent="0.25">
      <c r="A105" t="s">
        <v>181</v>
      </c>
      <c r="D105" s="16" t="s">
        <v>109</v>
      </c>
      <c r="E105" s="16" t="s">
        <v>292</v>
      </c>
      <c r="F105" s="16" t="s">
        <v>185</v>
      </c>
      <c r="G105" s="24">
        <v>677.92</v>
      </c>
      <c r="H105" s="24">
        <v>434.16</v>
      </c>
      <c r="I105" s="16" t="s">
        <v>248</v>
      </c>
      <c r="J105" s="16" t="s">
        <v>249</v>
      </c>
    </row>
    <row r="106" spans="1:10" x14ac:dyDescent="0.25">
      <c r="A106" t="s">
        <v>181</v>
      </c>
      <c r="D106" s="16" t="s">
        <v>110</v>
      </c>
      <c r="E106" s="16" t="s">
        <v>293</v>
      </c>
      <c r="F106" s="16" t="s">
        <v>185</v>
      </c>
      <c r="G106" s="24">
        <v>1809.27</v>
      </c>
      <c r="H106" s="24">
        <v>1032.27</v>
      </c>
      <c r="I106" s="16" t="s">
        <v>248</v>
      </c>
      <c r="J106" s="16" t="s">
        <v>249</v>
      </c>
    </row>
    <row r="107" spans="1:10" x14ac:dyDescent="0.25">
      <c r="A107" t="s">
        <v>181</v>
      </c>
      <c r="D107" s="16" t="s">
        <v>111</v>
      </c>
      <c r="E107" s="16" t="s">
        <v>294</v>
      </c>
      <c r="F107" s="16" t="s">
        <v>185</v>
      </c>
      <c r="G107" s="24">
        <v>970.6099999999999</v>
      </c>
      <c r="H107" s="24">
        <v>670.69</v>
      </c>
      <c r="I107" s="16" t="s">
        <v>248</v>
      </c>
      <c r="J107" s="16" t="s">
        <v>249</v>
      </c>
    </row>
    <row r="108" spans="1:10" x14ac:dyDescent="0.25">
      <c r="A108" t="s">
        <v>181</v>
      </c>
      <c r="D108" s="16" t="s">
        <v>112</v>
      </c>
      <c r="E108" s="16" t="s">
        <v>295</v>
      </c>
      <c r="F108" s="16" t="s">
        <v>185</v>
      </c>
      <c r="G108" s="24">
        <v>483.43</v>
      </c>
      <c r="H108" s="24">
        <v>329.24</v>
      </c>
      <c r="I108" s="16" t="s">
        <v>248</v>
      </c>
      <c r="J108" s="16" t="s">
        <v>249</v>
      </c>
    </row>
    <row r="109" spans="1:10" x14ac:dyDescent="0.25">
      <c r="A109" t="s">
        <v>181</v>
      </c>
      <c r="D109" s="16" t="s">
        <v>113</v>
      </c>
      <c r="E109" s="16" t="s">
        <v>296</v>
      </c>
      <c r="F109" s="16" t="s">
        <v>185</v>
      </c>
      <c r="G109" s="24">
        <v>272.28999999999996</v>
      </c>
      <c r="H109" s="24">
        <v>178.6</v>
      </c>
      <c r="I109" s="16" t="s">
        <v>248</v>
      </c>
      <c r="J109" s="16" t="s">
        <v>249</v>
      </c>
    </row>
    <row r="110" spans="1:10" x14ac:dyDescent="0.25">
      <c r="A110" t="s">
        <v>181</v>
      </c>
      <c r="D110" s="16" t="s">
        <v>114</v>
      </c>
      <c r="E110" s="16" t="s">
        <v>297</v>
      </c>
      <c r="F110" s="16" t="s">
        <v>185</v>
      </c>
      <c r="G110" s="24">
        <v>858.19999999999993</v>
      </c>
      <c r="H110" s="24">
        <v>493.69000000000005</v>
      </c>
      <c r="I110" s="16" t="s">
        <v>248</v>
      </c>
      <c r="J110" s="16" t="s">
        <v>249</v>
      </c>
    </row>
    <row r="111" spans="1:10" x14ac:dyDescent="0.25">
      <c r="A111" t="s">
        <v>181</v>
      </c>
      <c r="D111" s="16" t="s">
        <v>115</v>
      </c>
      <c r="E111" s="16" t="s">
        <v>298</v>
      </c>
      <c r="F111" s="16" t="s">
        <v>185</v>
      </c>
      <c r="G111" s="24">
        <v>2053.0099999999998</v>
      </c>
      <c r="H111" s="24">
        <v>1235.8499999999999</v>
      </c>
      <c r="I111" s="16" t="s">
        <v>248</v>
      </c>
      <c r="J111" s="16" t="s">
        <v>249</v>
      </c>
    </row>
    <row r="112" spans="1:10" x14ac:dyDescent="0.25">
      <c r="A112" t="s">
        <v>181</v>
      </c>
      <c r="D112" s="16" t="s">
        <v>116</v>
      </c>
      <c r="E112" s="16" t="s">
        <v>299</v>
      </c>
      <c r="F112" s="16" t="s">
        <v>185</v>
      </c>
      <c r="G112" s="24">
        <v>9216.7800000000007</v>
      </c>
      <c r="H112" s="24">
        <v>5259.8</v>
      </c>
      <c r="I112" s="16" t="s">
        <v>186</v>
      </c>
      <c r="J112" s="16" t="s">
        <v>187</v>
      </c>
    </row>
    <row r="113" spans="1:10" x14ac:dyDescent="0.25">
      <c r="A113" t="s">
        <v>181</v>
      </c>
      <c r="D113" s="16" t="s">
        <v>117</v>
      </c>
      <c r="E113" s="16" t="s">
        <v>300</v>
      </c>
      <c r="F113" s="16" t="s">
        <v>185</v>
      </c>
      <c r="G113" s="24">
        <v>4641.3100000000004</v>
      </c>
      <c r="H113" s="24">
        <v>2282.89</v>
      </c>
      <c r="I113" s="16" t="s">
        <v>186</v>
      </c>
      <c r="J113" s="16" t="s">
        <v>187</v>
      </c>
    </row>
    <row r="114" spans="1:10" x14ac:dyDescent="0.25">
      <c r="A114" t="s">
        <v>181</v>
      </c>
      <c r="D114" s="16" t="s">
        <v>118</v>
      </c>
      <c r="E114" s="16" t="s">
        <v>301</v>
      </c>
      <c r="F114" s="16" t="s">
        <v>185</v>
      </c>
      <c r="G114" s="24">
        <v>2334.1400000000003</v>
      </c>
      <c r="H114" s="24">
        <v>1457.1</v>
      </c>
      <c r="I114" s="16" t="s">
        <v>186</v>
      </c>
      <c r="J114" s="16" t="s">
        <v>187</v>
      </c>
    </row>
    <row r="115" spans="1:10" x14ac:dyDescent="0.25">
      <c r="A115" t="s">
        <v>181</v>
      </c>
      <c r="D115" s="16" t="s">
        <v>119</v>
      </c>
      <c r="E115" s="16" t="s">
        <v>302</v>
      </c>
      <c r="F115" s="16" t="s">
        <v>185</v>
      </c>
      <c r="G115" s="24">
        <v>13792.199999999999</v>
      </c>
      <c r="H115" s="24">
        <v>6736.7</v>
      </c>
      <c r="I115" s="16" t="s">
        <v>186</v>
      </c>
      <c r="J115" s="16" t="s">
        <v>187</v>
      </c>
    </row>
    <row r="116" spans="1:10" x14ac:dyDescent="0.25">
      <c r="A116" t="s">
        <v>181</v>
      </c>
      <c r="D116" s="16" t="s">
        <v>120</v>
      </c>
      <c r="E116" s="16" t="s">
        <v>303</v>
      </c>
      <c r="F116" s="16" t="s">
        <v>185</v>
      </c>
      <c r="G116" s="24">
        <v>9846.2999999999993</v>
      </c>
      <c r="H116" s="24">
        <v>6264.08</v>
      </c>
      <c r="I116" s="16" t="s">
        <v>186</v>
      </c>
      <c r="J116" s="16" t="s">
        <v>187</v>
      </c>
    </row>
    <row r="117" spans="1:10" x14ac:dyDescent="0.25">
      <c r="A117" t="s">
        <v>181</v>
      </c>
      <c r="D117" s="16" t="s">
        <v>121</v>
      </c>
      <c r="E117" s="16" t="s">
        <v>304</v>
      </c>
      <c r="F117" s="16" t="s">
        <v>185</v>
      </c>
      <c r="G117" s="24">
        <v>6719.84</v>
      </c>
      <c r="H117" s="24">
        <v>4624.96</v>
      </c>
      <c r="I117" s="16" t="s">
        <v>186</v>
      </c>
      <c r="J117" s="16" t="s">
        <v>187</v>
      </c>
    </row>
    <row r="118" spans="1:10" x14ac:dyDescent="0.25">
      <c r="A118" t="s">
        <v>181</v>
      </c>
      <c r="D118" s="16" t="s">
        <v>122</v>
      </c>
      <c r="E118" s="16" t="s">
        <v>305</v>
      </c>
      <c r="F118" s="16" t="s">
        <v>185</v>
      </c>
      <c r="G118" s="24">
        <v>6546.11</v>
      </c>
      <c r="H118" s="24">
        <v>3404</v>
      </c>
      <c r="I118" s="16" t="s">
        <v>186</v>
      </c>
      <c r="J118" s="16" t="s">
        <v>187</v>
      </c>
    </row>
    <row r="119" spans="1:10" x14ac:dyDescent="0.25">
      <c r="A119" t="s">
        <v>181</v>
      </c>
      <c r="D119" s="16" t="s">
        <v>123</v>
      </c>
      <c r="E119" s="16" t="s">
        <v>306</v>
      </c>
      <c r="F119" s="16" t="s">
        <v>185</v>
      </c>
      <c r="G119" s="24">
        <v>6626.7999999999993</v>
      </c>
      <c r="H119" s="24">
        <v>4268.8</v>
      </c>
      <c r="I119" s="16" t="s">
        <v>186</v>
      </c>
      <c r="J119" s="16" t="s">
        <v>187</v>
      </c>
    </row>
    <row r="120" spans="1:10" x14ac:dyDescent="0.25">
      <c r="A120" t="s">
        <v>181</v>
      </c>
      <c r="D120" s="16" t="s">
        <v>124</v>
      </c>
      <c r="E120" s="16" t="s">
        <v>307</v>
      </c>
      <c r="F120" s="16" t="s">
        <v>185</v>
      </c>
      <c r="G120" s="24">
        <v>20671.21</v>
      </c>
      <c r="H120" s="24">
        <v>10160.56</v>
      </c>
      <c r="I120" s="16" t="s">
        <v>186</v>
      </c>
      <c r="J120" s="16" t="s">
        <v>187</v>
      </c>
    </row>
    <row r="121" spans="1:10" x14ac:dyDescent="0.25">
      <c r="A121" t="s">
        <v>181</v>
      </c>
      <c r="D121" s="16" t="s">
        <v>125</v>
      </c>
      <c r="E121" s="16" t="s">
        <v>308</v>
      </c>
      <c r="F121" s="16" t="s">
        <v>185</v>
      </c>
      <c r="G121" s="24">
        <v>13909.050000000001</v>
      </c>
      <c r="H121" s="24">
        <v>8629.64</v>
      </c>
      <c r="I121" s="16" t="s">
        <v>206</v>
      </c>
      <c r="J121" s="16" t="s">
        <v>207</v>
      </c>
    </row>
    <row r="122" spans="1:10" x14ac:dyDescent="0.25">
      <c r="A122" t="s">
        <v>181</v>
      </c>
      <c r="D122" s="16" t="s">
        <v>126</v>
      </c>
      <c r="E122" s="16" t="s">
        <v>309</v>
      </c>
      <c r="F122" s="16" t="s">
        <v>185</v>
      </c>
      <c r="G122" s="24">
        <v>1565.45</v>
      </c>
      <c r="H122" s="24">
        <v>951.22</v>
      </c>
      <c r="I122" s="16" t="s">
        <v>206</v>
      </c>
      <c r="J122" s="16" t="s">
        <v>207</v>
      </c>
    </row>
    <row r="123" spans="1:10" x14ac:dyDescent="0.25">
      <c r="A123" t="s">
        <v>181</v>
      </c>
      <c r="D123" s="16" t="s">
        <v>127</v>
      </c>
      <c r="E123" s="16" t="s">
        <v>310</v>
      </c>
      <c r="F123" s="16" t="s">
        <v>185</v>
      </c>
      <c r="G123" s="24">
        <v>5716.67</v>
      </c>
      <c r="H123" s="24">
        <v>3236.9700000000003</v>
      </c>
      <c r="I123" s="16" t="s">
        <v>206</v>
      </c>
      <c r="J123" s="16" t="s">
        <v>207</v>
      </c>
    </row>
    <row r="124" spans="1:10" x14ac:dyDescent="0.25">
      <c r="A124" t="s">
        <v>181</v>
      </c>
      <c r="D124" s="16" t="s">
        <v>128</v>
      </c>
      <c r="E124" s="16" t="s">
        <v>311</v>
      </c>
      <c r="F124" s="16" t="s">
        <v>185</v>
      </c>
      <c r="G124" s="24">
        <v>2994.02</v>
      </c>
      <c r="H124" s="24">
        <v>1678.76</v>
      </c>
      <c r="I124" s="16" t="s">
        <v>206</v>
      </c>
      <c r="J124" s="16" t="s">
        <v>207</v>
      </c>
    </row>
    <row r="125" spans="1:10" x14ac:dyDescent="0.25">
      <c r="A125" t="s">
        <v>181</v>
      </c>
      <c r="D125" s="16" t="s">
        <v>129</v>
      </c>
      <c r="E125" s="16" t="s">
        <v>312</v>
      </c>
      <c r="F125" s="16" t="s">
        <v>185</v>
      </c>
      <c r="G125" s="24">
        <v>7282.670000000001</v>
      </c>
      <c r="H125" s="24">
        <v>3942.19</v>
      </c>
      <c r="I125" s="16" t="s">
        <v>206</v>
      </c>
      <c r="J125" s="16" t="s">
        <v>207</v>
      </c>
    </row>
    <row r="126" spans="1:10" x14ac:dyDescent="0.25">
      <c r="A126" t="s">
        <v>181</v>
      </c>
      <c r="D126" s="16" t="s">
        <v>130</v>
      </c>
      <c r="E126" s="16" t="s">
        <v>313</v>
      </c>
      <c r="F126" s="16" t="s">
        <v>185</v>
      </c>
      <c r="G126" s="24">
        <v>4132.22</v>
      </c>
      <c r="H126" s="24">
        <v>2103.96</v>
      </c>
      <c r="I126" s="16" t="s">
        <v>206</v>
      </c>
      <c r="J126" s="16" t="s">
        <v>207</v>
      </c>
    </row>
    <row r="127" spans="1:10" x14ac:dyDescent="0.25">
      <c r="A127" t="s">
        <v>181</v>
      </c>
      <c r="D127" s="16" t="s">
        <v>131</v>
      </c>
      <c r="E127" s="16" t="s">
        <v>314</v>
      </c>
      <c r="F127" s="16" t="s">
        <v>185</v>
      </c>
      <c r="G127" s="24">
        <v>8557.6200000000008</v>
      </c>
      <c r="H127" s="24">
        <v>4955.63</v>
      </c>
      <c r="I127" s="16" t="s">
        <v>206</v>
      </c>
      <c r="J127" s="16" t="s">
        <v>207</v>
      </c>
    </row>
    <row r="128" spans="1:10" x14ac:dyDescent="0.25">
      <c r="A128" t="s">
        <v>181</v>
      </c>
      <c r="D128" s="16" t="s">
        <v>132</v>
      </c>
      <c r="E128" s="16" t="s">
        <v>315</v>
      </c>
      <c r="F128" s="16" t="s">
        <v>185</v>
      </c>
      <c r="G128" s="24">
        <v>7130.3</v>
      </c>
      <c r="H128" s="24">
        <v>4840.91</v>
      </c>
      <c r="I128" s="16" t="s">
        <v>206</v>
      </c>
      <c r="J128" s="16" t="s">
        <v>207</v>
      </c>
    </row>
    <row r="129" spans="1:10" x14ac:dyDescent="0.25">
      <c r="A129" t="s">
        <v>181</v>
      </c>
      <c r="D129" s="16" t="s">
        <v>133</v>
      </c>
      <c r="E129" s="16" t="s">
        <v>316</v>
      </c>
      <c r="F129" s="16" t="s">
        <v>185</v>
      </c>
      <c r="G129" s="24">
        <v>10321.52</v>
      </c>
      <c r="H129" s="24">
        <v>5040</v>
      </c>
      <c r="I129" s="16" t="s">
        <v>206</v>
      </c>
      <c r="J129" s="16" t="s">
        <v>207</v>
      </c>
    </row>
    <row r="130" spans="1:10" x14ac:dyDescent="0.25">
      <c r="A130" t="s">
        <v>181</v>
      </c>
      <c r="D130" s="16" t="s">
        <v>134</v>
      </c>
      <c r="E130" s="16" t="s">
        <v>317</v>
      </c>
      <c r="F130" s="16" t="s">
        <v>185</v>
      </c>
      <c r="G130" s="24">
        <v>7213.0900000000011</v>
      </c>
      <c r="H130" s="24">
        <v>3982.86</v>
      </c>
      <c r="I130" s="16" t="s">
        <v>206</v>
      </c>
      <c r="J130" s="16" t="s">
        <v>207</v>
      </c>
    </row>
    <row r="131" spans="1:10" x14ac:dyDescent="0.25">
      <c r="A131" t="s">
        <v>181</v>
      </c>
      <c r="D131" s="16" t="s">
        <v>135</v>
      </c>
      <c r="E131" s="16" t="s">
        <v>318</v>
      </c>
      <c r="F131" s="16" t="s">
        <v>185</v>
      </c>
      <c r="G131" s="24">
        <v>5521.32</v>
      </c>
      <c r="H131" s="24">
        <v>2751</v>
      </c>
      <c r="I131" s="16" t="s">
        <v>217</v>
      </c>
      <c r="J131" s="16" t="s">
        <v>218</v>
      </c>
    </row>
    <row r="132" spans="1:10" x14ac:dyDescent="0.25">
      <c r="A132" t="s">
        <v>181</v>
      </c>
      <c r="D132" s="16" t="s">
        <v>136</v>
      </c>
      <c r="E132" s="16" t="s">
        <v>319</v>
      </c>
      <c r="F132" s="16" t="s">
        <v>185</v>
      </c>
      <c r="G132" s="24">
        <v>11127.689999999999</v>
      </c>
      <c r="H132" s="24">
        <v>6009.06</v>
      </c>
      <c r="I132" s="16" t="s">
        <v>217</v>
      </c>
      <c r="J132" s="16" t="s">
        <v>218</v>
      </c>
    </row>
    <row r="133" spans="1:10" x14ac:dyDescent="0.25">
      <c r="A133" t="s">
        <v>181</v>
      </c>
      <c r="D133" s="16" t="s">
        <v>137</v>
      </c>
      <c r="E133" s="16" t="s">
        <v>320</v>
      </c>
      <c r="F133" s="16" t="s">
        <v>185</v>
      </c>
      <c r="G133" s="24">
        <v>815.72</v>
      </c>
      <c r="H133" s="24">
        <v>428.73</v>
      </c>
      <c r="I133" s="16" t="s">
        <v>248</v>
      </c>
      <c r="J133" s="16" t="s">
        <v>249</v>
      </c>
    </row>
    <row r="134" spans="1:10" x14ac:dyDescent="0.25">
      <c r="A134" t="s">
        <v>181</v>
      </c>
      <c r="D134" s="16" t="s">
        <v>138</v>
      </c>
      <c r="E134" s="16" t="s">
        <v>321</v>
      </c>
      <c r="F134" s="16" t="s">
        <v>185</v>
      </c>
      <c r="G134" s="24">
        <v>1223.4000000000001</v>
      </c>
      <c r="H134" s="24">
        <v>760.19999999999993</v>
      </c>
      <c r="I134" s="16" t="s">
        <v>248</v>
      </c>
      <c r="J134" s="16" t="s">
        <v>249</v>
      </c>
    </row>
    <row r="135" spans="1:10" x14ac:dyDescent="0.25">
      <c r="A135" t="s">
        <v>181</v>
      </c>
      <c r="D135" s="16" t="s">
        <v>139</v>
      </c>
      <c r="E135" s="16" t="s">
        <v>322</v>
      </c>
      <c r="F135" s="16" t="s">
        <v>185</v>
      </c>
      <c r="G135" s="24">
        <v>769.68000000000006</v>
      </c>
      <c r="H135" s="24">
        <v>443.3</v>
      </c>
      <c r="I135" s="16" t="s">
        <v>248</v>
      </c>
      <c r="J135" s="16" t="s">
        <v>249</v>
      </c>
    </row>
    <row r="136" spans="1:10" x14ac:dyDescent="0.25">
      <c r="A136" t="s">
        <v>181</v>
      </c>
      <c r="D136" s="16" t="s">
        <v>140</v>
      </c>
      <c r="E136" s="16" t="s">
        <v>323</v>
      </c>
      <c r="F136" s="16" t="s">
        <v>185</v>
      </c>
      <c r="G136" s="24">
        <v>6422.7400000000007</v>
      </c>
      <c r="H136" s="24">
        <v>3101.4</v>
      </c>
      <c r="I136" s="16" t="s">
        <v>248</v>
      </c>
      <c r="J136" s="16" t="s">
        <v>249</v>
      </c>
    </row>
    <row r="137" spans="1:10" x14ac:dyDescent="0.25">
      <c r="A137" t="s">
        <v>181</v>
      </c>
      <c r="D137" s="16" t="s">
        <v>336</v>
      </c>
      <c r="E137" s="16" t="s">
        <v>337</v>
      </c>
      <c r="F137" s="16" t="s">
        <v>338</v>
      </c>
      <c r="G137" s="24">
        <v>235.2</v>
      </c>
      <c r="H137" s="24">
        <v>168.24</v>
      </c>
      <c r="I137" s="16" t="s">
        <v>186</v>
      </c>
      <c r="J137" s="16" t="s">
        <v>187</v>
      </c>
    </row>
    <row r="138" spans="1:10" x14ac:dyDescent="0.25">
      <c r="A138" t="s">
        <v>181</v>
      </c>
      <c r="D138" s="16" t="s">
        <v>339</v>
      </c>
      <c r="E138" s="16" t="s">
        <v>340</v>
      </c>
      <c r="F138" s="16" t="s">
        <v>338</v>
      </c>
      <c r="G138" s="24">
        <v>2476.9499999999998</v>
      </c>
      <c r="H138" s="24">
        <v>2210.7199999999998</v>
      </c>
      <c r="I138" s="16" t="s">
        <v>186</v>
      </c>
      <c r="J138" s="16" t="s">
        <v>187</v>
      </c>
    </row>
    <row r="139" spans="1:10" x14ac:dyDescent="0.25">
      <c r="A139" t="s">
        <v>181</v>
      </c>
      <c r="D139" s="16" t="s">
        <v>341</v>
      </c>
      <c r="E139" s="16" t="s">
        <v>342</v>
      </c>
      <c r="F139" s="16" t="s">
        <v>338</v>
      </c>
      <c r="G139" s="24">
        <v>58.8</v>
      </c>
      <c r="H139" s="24">
        <v>42.18</v>
      </c>
      <c r="I139" s="16" t="s">
        <v>186</v>
      </c>
      <c r="J139" s="16" t="s">
        <v>187</v>
      </c>
    </row>
    <row r="140" spans="1:10" x14ac:dyDescent="0.25">
      <c r="A140" t="s">
        <v>181</v>
      </c>
      <c r="D140" s="16" t="s">
        <v>343</v>
      </c>
      <c r="E140" s="16" t="s">
        <v>344</v>
      </c>
      <c r="F140" s="16" t="s">
        <v>338</v>
      </c>
      <c r="G140" s="24">
        <v>1876.8</v>
      </c>
      <c r="H140" s="24">
        <v>1441.92</v>
      </c>
      <c r="I140" s="16" t="s">
        <v>186</v>
      </c>
      <c r="J140" s="16" t="s">
        <v>187</v>
      </c>
    </row>
    <row r="141" spans="1:10" x14ac:dyDescent="0.25">
      <c r="A141" t="s">
        <v>181</v>
      </c>
      <c r="D141" s="16" t="s">
        <v>345</v>
      </c>
      <c r="E141" s="16" t="s">
        <v>346</v>
      </c>
      <c r="F141" s="16" t="s">
        <v>338</v>
      </c>
      <c r="G141" s="24">
        <v>5630.4</v>
      </c>
      <c r="H141" s="24">
        <v>4325.76</v>
      </c>
      <c r="I141" s="16" t="s">
        <v>186</v>
      </c>
      <c r="J141" s="16" t="s">
        <v>187</v>
      </c>
    </row>
    <row r="142" spans="1:10" x14ac:dyDescent="0.25">
      <c r="A142" t="s">
        <v>181</v>
      </c>
      <c r="D142" s="16" t="s">
        <v>347</v>
      </c>
      <c r="E142" s="16" t="s">
        <v>348</v>
      </c>
      <c r="F142" s="16" t="s">
        <v>338</v>
      </c>
      <c r="G142" s="24">
        <v>470.4</v>
      </c>
      <c r="H142" s="24">
        <v>360.48</v>
      </c>
      <c r="I142" s="16" t="s">
        <v>186</v>
      </c>
      <c r="J142" s="16" t="s">
        <v>187</v>
      </c>
    </row>
    <row r="143" spans="1:10" x14ac:dyDescent="0.25">
      <c r="A143" t="s">
        <v>181</v>
      </c>
      <c r="D143" s="16" t="s">
        <v>349</v>
      </c>
      <c r="E143" s="16" t="s">
        <v>350</v>
      </c>
      <c r="F143" s="16" t="s">
        <v>338</v>
      </c>
      <c r="G143" s="24">
        <v>1411.2</v>
      </c>
      <c r="H143" s="24">
        <v>1081.44</v>
      </c>
      <c r="I143" s="16" t="s">
        <v>186</v>
      </c>
      <c r="J143" s="16" t="s">
        <v>187</v>
      </c>
    </row>
    <row r="144" spans="1:10" x14ac:dyDescent="0.25">
      <c r="A144" t="s">
        <v>181</v>
      </c>
      <c r="D144" s="16" t="s">
        <v>351</v>
      </c>
      <c r="E144" s="16" t="s">
        <v>352</v>
      </c>
      <c r="F144" s="16" t="s">
        <v>338</v>
      </c>
      <c r="G144" s="24">
        <v>5826</v>
      </c>
      <c r="H144" s="24">
        <v>5030.3999999999996</v>
      </c>
      <c r="I144" s="16" t="s">
        <v>186</v>
      </c>
      <c r="J144" s="16" t="s">
        <v>187</v>
      </c>
    </row>
    <row r="145" spans="1:10" x14ac:dyDescent="0.25">
      <c r="A145" t="s">
        <v>181</v>
      </c>
      <c r="D145" s="16" t="s">
        <v>353</v>
      </c>
      <c r="E145" s="16" t="s">
        <v>354</v>
      </c>
      <c r="F145" s="16" t="s">
        <v>338</v>
      </c>
      <c r="G145" s="24">
        <v>600.25</v>
      </c>
      <c r="H145" s="24">
        <v>486.57</v>
      </c>
      <c r="I145" s="16" t="s">
        <v>186</v>
      </c>
      <c r="J145" s="16" t="s">
        <v>187</v>
      </c>
    </row>
    <row r="146" spans="1:10" x14ac:dyDescent="0.25">
      <c r="A146" t="s">
        <v>181</v>
      </c>
      <c r="D146" s="16" t="s">
        <v>355</v>
      </c>
      <c r="E146" s="16" t="s">
        <v>356</v>
      </c>
      <c r="F146" s="16" t="s">
        <v>338</v>
      </c>
      <c r="G146" s="24">
        <v>147</v>
      </c>
      <c r="H146" s="24">
        <v>119.16000000000001</v>
      </c>
      <c r="I146" s="16" t="s">
        <v>186</v>
      </c>
      <c r="J146" s="16" t="s">
        <v>187</v>
      </c>
    </row>
    <row r="147" spans="1:10" x14ac:dyDescent="0.25">
      <c r="A147" t="s">
        <v>181</v>
      </c>
      <c r="D147" s="16" t="s">
        <v>357</v>
      </c>
      <c r="E147" s="16" t="s">
        <v>358</v>
      </c>
      <c r="F147" s="16" t="s">
        <v>338</v>
      </c>
      <c r="G147" s="24">
        <v>2334</v>
      </c>
      <c r="H147" s="24">
        <v>1906.5600000000002</v>
      </c>
      <c r="I147" s="16" t="s">
        <v>186</v>
      </c>
      <c r="J147" s="16" t="s">
        <v>187</v>
      </c>
    </row>
    <row r="148" spans="1:10" x14ac:dyDescent="0.25">
      <c r="A148" t="s">
        <v>181</v>
      </c>
      <c r="D148" s="16" t="s">
        <v>359</v>
      </c>
      <c r="E148" s="16" t="s">
        <v>360</v>
      </c>
      <c r="F148" s="16" t="s">
        <v>338</v>
      </c>
      <c r="G148" s="24">
        <v>1740.25</v>
      </c>
      <c r="H148" s="24">
        <v>1439.85</v>
      </c>
      <c r="I148" s="16" t="s">
        <v>186</v>
      </c>
      <c r="J148" s="16" t="s">
        <v>187</v>
      </c>
    </row>
    <row r="149" spans="1:10" x14ac:dyDescent="0.25">
      <c r="A149" t="s">
        <v>181</v>
      </c>
      <c r="D149" s="16" t="s">
        <v>361</v>
      </c>
      <c r="E149" s="16" t="s">
        <v>362</v>
      </c>
      <c r="F149" s="16" t="s">
        <v>338</v>
      </c>
      <c r="G149" s="24">
        <v>3509.9999999999995</v>
      </c>
      <c r="H149" s="24">
        <v>2859.8399999999997</v>
      </c>
      <c r="I149" s="16" t="s">
        <v>186</v>
      </c>
      <c r="J149" s="16" t="s">
        <v>187</v>
      </c>
    </row>
    <row r="150" spans="1:10" x14ac:dyDescent="0.25">
      <c r="A150" t="s">
        <v>181</v>
      </c>
      <c r="D150" s="16" t="s">
        <v>363</v>
      </c>
      <c r="E150" s="16" t="s">
        <v>364</v>
      </c>
      <c r="F150" s="16" t="s">
        <v>338</v>
      </c>
      <c r="G150" s="24">
        <v>2058</v>
      </c>
      <c r="H150" s="24">
        <v>1643.0400000000002</v>
      </c>
      <c r="I150" s="16" t="s">
        <v>186</v>
      </c>
      <c r="J150" s="16" t="s">
        <v>187</v>
      </c>
    </row>
    <row r="151" spans="1:10" x14ac:dyDescent="0.25">
      <c r="A151" t="s">
        <v>181</v>
      </c>
      <c r="D151" s="16" t="s">
        <v>365</v>
      </c>
      <c r="E151" s="16" t="s">
        <v>366</v>
      </c>
      <c r="F151" s="16" t="s">
        <v>338</v>
      </c>
      <c r="G151" s="24">
        <v>4874.4000000000005</v>
      </c>
      <c r="H151" s="24">
        <v>3638.88</v>
      </c>
      <c r="I151" s="16" t="s">
        <v>186</v>
      </c>
      <c r="J151" s="16" t="s">
        <v>187</v>
      </c>
    </row>
    <row r="152" spans="1:10" x14ac:dyDescent="0.25">
      <c r="A152" t="s">
        <v>181</v>
      </c>
      <c r="D152" s="16" t="s">
        <v>367</v>
      </c>
      <c r="E152" s="16" t="s">
        <v>368</v>
      </c>
      <c r="F152" s="16" t="s">
        <v>338</v>
      </c>
      <c r="G152" s="24">
        <v>2425.75</v>
      </c>
      <c r="H152" s="24">
        <v>2035.44</v>
      </c>
      <c r="I152" s="16" t="s">
        <v>186</v>
      </c>
      <c r="J152" s="16" t="s">
        <v>187</v>
      </c>
    </row>
    <row r="153" spans="1:10" x14ac:dyDescent="0.25">
      <c r="A153" t="s">
        <v>181</v>
      </c>
      <c r="D153" s="16" t="s">
        <v>369</v>
      </c>
      <c r="E153" s="16" t="s">
        <v>370</v>
      </c>
      <c r="F153" s="16" t="s">
        <v>338</v>
      </c>
      <c r="G153" s="24">
        <v>1764</v>
      </c>
      <c r="H153" s="24">
        <v>1480.32</v>
      </c>
      <c r="I153" s="16" t="s">
        <v>186</v>
      </c>
      <c r="J153" s="16" t="s">
        <v>187</v>
      </c>
    </row>
    <row r="154" spans="1:10" x14ac:dyDescent="0.25">
      <c r="A154" t="s">
        <v>181</v>
      </c>
      <c r="D154" s="16" t="s">
        <v>371</v>
      </c>
      <c r="E154" s="16" t="s">
        <v>372</v>
      </c>
      <c r="F154" s="16" t="s">
        <v>338</v>
      </c>
      <c r="G154" s="24">
        <v>1764</v>
      </c>
      <c r="H154" s="24">
        <v>1480.32</v>
      </c>
      <c r="I154" s="16" t="s">
        <v>186</v>
      </c>
      <c r="J154" s="16" t="s">
        <v>187</v>
      </c>
    </row>
    <row r="155" spans="1:10" x14ac:dyDescent="0.25">
      <c r="A155" t="s">
        <v>181</v>
      </c>
      <c r="D155" s="16" t="s">
        <v>373</v>
      </c>
      <c r="E155" s="16" t="s">
        <v>374</v>
      </c>
      <c r="F155" s="16" t="s">
        <v>338</v>
      </c>
      <c r="G155" s="24">
        <v>1764</v>
      </c>
      <c r="H155" s="24">
        <v>1480.32</v>
      </c>
      <c r="I155" s="16" t="s">
        <v>186</v>
      </c>
      <c r="J155" s="16" t="s">
        <v>187</v>
      </c>
    </row>
    <row r="156" spans="1:10" x14ac:dyDescent="0.25">
      <c r="A156" t="s">
        <v>181</v>
      </c>
      <c r="D156" s="16" t="s">
        <v>375</v>
      </c>
      <c r="E156" s="16" t="s">
        <v>376</v>
      </c>
      <c r="F156" s="16" t="s">
        <v>338</v>
      </c>
      <c r="G156" s="24">
        <v>352.8</v>
      </c>
      <c r="H156" s="24">
        <v>271.2</v>
      </c>
      <c r="I156" s="16" t="s">
        <v>186</v>
      </c>
      <c r="J156" s="16" t="s">
        <v>187</v>
      </c>
    </row>
    <row r="157" spans="1:10" x14ac:dyDescent="0.25">
      <c r="A157" t="s">
        <v>181</v>
      </c>
      <c r="D157" s="16" t="s">
        <v>377</v>
      </c>
      <c r="E157" s="16" t="s">
        <v>378</v>
      </c>
      <c r="F157" s="16" t="s">
        <v>338</v>
      </c>
      <c r="G157" s="24">
        <v>14.7</v>
      </c>
      <c r="H157" s="24">
        <v>10.75</v>
      </c>
      <c r="I157" s="16" t="s">
        <v>186</v>
      </c>
      <c r="J157" s="16" t="s">
        <v>187</v>
      </c>
    </row>
    <row r="158" spans="1:10" x14ac:dyDescent="0.25">
      <c r="A158" t="s">
        <v>181</v>
      </c>
      <c r="D158" s="16" t="s">
        <v>379</v>
      </c>
      <c r="E158" s="16" t="s">
        <v>380</v>
      </c>
      <c r="F158" s="16" t="s">
        <v>338</v>
      </c>
      <c r="G158" s="24">
        <v>-86.4</v>
      </c>
      <c r="H158" s="24">
        <v>-64.5</v>
      </c>
      <c r="I158" s="16" t="s">
        <v>186</v>
      </c>
      <c r="J158" s="16" t="s">
        <v>187</v>
      </c>
    </row>
    <row r="159" spans="1:10" x14ac:dyDescent="0.25">
      <c r="A159" t="s">
        <v>181</v>
      </c>
      <c r="D159" s="16" t="s">
        <v>381</v>
      </c>
      <c r="E159" s="16" t="s">
        <v>382</v>
      </c>
      <c r="F159" s="16" t="s">
        <v>338</v>
      </c>
      <c r="G159" s="24">
        <v>14.7</v>
      </c>
      <c r="H159" s="24">
        <v>10.75</v>
      </c>
      <c r="I159" s="16" t="s">
        <v>186</v>
      </c>
      <c r="J159" s="16" t="s">
        <v>187</v>
      </c>
    </row>
    <row r="160" spans="1:10" x14ac:dyDescent="0.25">
      <c r="A160" t="s">
        <v>181</v>
      </c>
      <c r="D160" s="16" t="s">
        <v>383</v>
      </c>
      <c r="E160" s="16" t="s">
        <v>384</v>
      </c>
      <c r="F160" s="16" t="s">
        <v>338</v>
      </c>
      <c r="G160" s="24">
        <v>2073.6</v>
      </c>
      <c r="H160" s="24">
        <v>1547.9999999999998</v>
      </c>
      <c r="I160" s="16" t="s">
        <v>186</v>
      </c>
      <c r="J160" s="16" t="s">
        <v>187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"/>
  <sheetViews>
    <sheetView workbookViewId="0"/>
  </sheetViews>
  <sheetFormatPr defaultRowHeight="15" x14ac:dyDescent="0.25"/>
  <sheetData>
    <row r="1" spans="1:11" x14ac:dyDescent="0.25">
      <c r="A1" s="15" t="s">
        <v>335</v>
      </c>
      <c r="C1" s="15" t="s">
        <v>154</v>
      </c>
      <c r="D1" s="15" t="s">
        <v>155</v>
      </c>
      <c r="E1" s="15" t="s">
        <v>333</v>
      </c>
    </row>
    <row r="3" spans="1:11" x14ac:dyDescent="0.25">
      <c r="A3" s="15" t="s">
        <v>0</v>
      </c>
      <c r="C3" s="15" t="s">
        <v>1</v>
      </c>
      <c r="D3" s="15" t="s">
        <v>2</v>
      </c>
    </row>
    <row r="4" spans="1:11" x14ac:dyDescent="0.25">
      <c r="A4" s="15" t="s">
        <v>0</v>
      </c>
      <c r="C4" s="15" t="s">
        <v>3</v>
      </c>
    </row>
    <row r="5" spans="1:11" x14ac:dyDescent="0.25">
      <c r="A5" s="15" t="s">
        <v>0</v>
      </c>
      <c r="C5" s="15" t="s">
        <v>143</v>
      </c>
      <c r="D5" s="15" t="s">
        <v>156</v>
      </c>
    </row>
    <row r="6" spans="1:11" x14ac:dyDescent="0.25">
      <c r="A6" s="15" t="s">
        <v>153</v>
      </c>
      <c r="C6" s="15" t="s">
        <v>144</v>
      </c>
      <c r="D6" s="15" t="s">
        <v>385</v>
      </c>
      <c r="E6" s="15" t="s">
        <v>334</v>
      </c>
    </row>
    <row r="8" spans="1:11" x14ac:dyDescent="0.25">
      <c r="A8" s="15" t="s">
        <v>0</v>
      </c>
      <c r="D8" s="15" t="s">
        <v>4</v>
      </c>
      <c r="E8" s="15" t="s">
        <v>179</v>
      </c>
    </row>
    <row r="9" spans="1:11" x14ac:dyDescent="0.25">
      <c r="A9" s="15" t="s">
        <v>0</v>
      </c>
      <c r="D9" s="15" t="s">
        <v>5</v>
      </c>
      <c r="E9" s="15" t="s">
        <v>7</v>
      </c>
      <c r="F9" s="15" t="s">
        <v>9</v>
      </c>
      <c r="G9" s="15" t="s">
        <v>11</v>
      </c>
      <c r="H9" s="15" t="s">
        <v>142</v>
      </c>
      <c r="I9" s="15" t="s">
        <v>146</v>
      </c>
      <c r="J9" s="15" t="s">
        <v>13</v>
      </c>
      <c r="K9" s="15" t="s">
        <v>15</v>
      </c>
    </row>
    <row r="10" spans="1:11" x14ac:dyDescent="0.25">
      <c r="A10" s="15" t="s">
        <v>0</v>
      </c>
      <c r="D10" s="15" t="s">
        <v>6</v>
      </c>
      <c r="E10" s="15" t="s">
        <v>8</v>
      </c>
      <c r="F10" s="15" t="s">
        <v>10</v>
      </c>
      <c r="G10" s="15" t="s">
        <v>12</v>
      </c>
      <c r="H10" s="15" t="s">
        <v>143</v>
      </c>
      <c r="I10" s="15" t="s">
        <v>145</v>
      </c>
      <c r="J10" s="15" t="s">
        <v>14</v>
      </c>
      <c r="K10" s="15" t="s">
        <v>180</v>
      </c>
    </row>
    <row r="11" spans="1:11" x14ac:dyDescent="0.25">
      <c r="D11" s="15" t="s">
        <v>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workbookViewId="0"/>
  </sheetViews>
  <sheetFormatPr defaultRowHeight="15" x14ac:dyDescent="0.25"/>
  <sheetData>
    <row r="1" spans="1:11" x14ac:dyDescent="0.25">
      <c r="A1" s="15" t="s">
        <v>335</v>
      </c>
      <c r="C1" s="15" t="s">
        <v>154</v>
      </c>
      <c r="D1" s="15" t="s">
        <v>155</v>
      </c>
      <c r="E1" s="15" t="s">
        <v>333</v>
      </c>
    </row>
    <row r="3" spans="1:11" x14ac:dyDescent="0.25">
      <c r="A3" s="15" t="s">
        <v>0</v>
      </c>
      <c r="C3" s="15" t="s">
        <v>1</v>
      </c>
      <c r="D3" s="15" t="s">
        <v>2</v>
      </c>
    </row>
    <row r="4" spans="1:11" x14ac:dyDescent="0.25">
      <c r="A4" s="15" t="s">
        <v>0</v>
      </c>
      <c r="C4" s="15" t="s">
        <v>3</v>
      </c>
    </row>
    <row r="5" spans="1:11" x14ac:dyDescent="0.25">
      <c r="A5" s="15" t="s">
        <v>0</v>
      </c>
      <c r="C5" s="15" t="s">
        <v>143</v>
      </c>
      <c r="D5" s="15" t="s">
        <v>156</v>
      </c>
    </row>
    <row r="6" spans="1:11" x14ac:dyDescent="0.25">
      <c r="A6" s="15" t="s">
        <v>153</v>
      </c>
      <c r="C6" s="15" t="s">
        <v>144</v>
      </c>
      <c r="D6" s="15" t="s">
        <v>385</v>
      </c>
      <c r="E6" s="15" t="s">
        <v>334</v>
      </c>
    </row>
    <row r="8" spans="1:11" x14ac:dyDescent="0.25">
      <c r="A8" s="15" t="s">
        <v>0</v>
      </c>
      <c r="D8" s="15" t="s">
        <v>4</v>
      </c>
      <c r="E8" s="15" t="s">
        <v>179</v>
      </c>
    </row>
    <row r="9" spans="1:11" x14ac:dyDescent="0.25">
      <c r="A9" s="15" t="s">
        <v>0</v>
      </c>
      <c r="D9" s="15" t="s">
        <v>5</v>
      </c>
      <c r="E9" s="15" t="s">
        <v>7</v>
      </c>
      <c r="F9" s="15" t="s">
        <v>9</v>
      </c>
      <c r="G9" s="15" t="s">
        <v>11</v>
      </c>
      <c r="H9" s="15" t="s">
        <v>142</v>
      </c>
      <c r="I9" s="15" t="s">
        <v>146</v>
      </c>
      <c r="J9" s="15" t="s">
        <v>13</v>
      </c>
      <c r="K9" s="15" t="s">
        <v>15</v>
      </c>
    </row>
    <row r="10" spans="1:11" x14ac:dyDescent="0.25">
      <c r="A10" s="15" t="s">
        <v>0</v>
      </c>
      <c r="D10" s="15" t="s">
        <v>6</v>
      </c>
      <c r="E10" s="15" t="s">
        <v>8</v>
      </c>
      <c r="F10" s="15" t="s">
        <v>10</v>
      </c>
      <c r="G10" s="15" t="s">
        <v>12</v>
      </c>
      <c r="H10" s="15" t="s">
        <v>143</v>
      </c>
      <c r="I10" s="15" t="s">
        <v>145</v>
      </c>
      <c r="J10" s="15" t="s">
        <v>14</v>
      </c>
      <c r="K10" s="15" t="s">
        <v>180</v>
      </c>
    </row>
    <row r="11" spans="1:11" x14ac:dyDescent="0.25">
      <c r="D11" s="15" t="s">
        <v>331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9F376-8DE1-49C2-AAD4-40D5C360817D}">
  <dimension ref="A1:Q160"/>
  <sheetViews>
    <sheetView workbookViewId="0"/>
  </sheetViews>
  <sheetFormatPr defaultRowHeight="15" x14ac:dyDescent="0.25"/>
  <sheetData>
    <row r="1" spans="1:17" x14ac:dyDescent="0.25">
      <c r="A1" s="15" t="s">
        <v>678</v>
      </c>
      <c r="C1" s="15" t="s">
        <v>154</v>
      </c>
      <c r="D1" s="15" t="s">
        <v>182</v>
      </c>
      <c r="E1" s="15" t="s">
        <v>183</v>
      </c>
      <c r="F1" s="15" t="s">
        <v>183</v>
      </c>
      <c r="G1" s="15" t="s">
        <v>183</v>
      </c>
      <c r="H1" s="15" t="s">
        <v>183</v>
      </c>
      <c r="I1" s="15" t="s">
        <v>183</v>
      </c>
      <c r="J1" s="15" t="s">
        <v>183</v>
      </c>
      <c r="K1" s="15" t="s">
        <v>333</v>
      </c>
    </row>
    <row r="3" spans="1:17" x14ac:dyDescent="0.25">
      <c r="A3" s="15" t="s">
        <v>0</v>
      </c>
      <c r="C3" s="15" t="s">
        <v>1</v>
      </c>
      <c r="D3" s="15" t="s">
        <v>2</v>
      </c>
    </row>
    <row r="4" spans="1:17" x14ac:dyDescent="0.25">
      <c r="A4" s="15" t="s">
        <v>0</v>
      </c>
      <c r="C4" s="15" t="s">
        <v>3</v>
      </c>
    </row>
    <row r="5" spans="1:17" x14ac:dyDescent="0.25">
      <c r="A5" s="15" t="s">
        <v>0</v>
      </c>
      <c r="C5" s="15" t="s">
        <v>143</v>
      </c>
      <c r="D5" s="15" t="s">
        <v>156</v>
      </c>
    </row>
    <row r="6" spans="1:17" x14ac:dyDescent="0.25">
      <c r="A6" s="15" t="s">
        <v>153</v>
      </c>
      <c r="C6" s="15" t="s">
        <v>144</v>
      </c>
      <c r="D6" s="15" t="s">
        <v>385</v>
      </c>
      <c r="K6" s="15" t="s">
        <v>334</v>
      </c>
    </row>
    <row r="8" spans="1:17" x14ac:dyDescent="0.25">
      <c r="A8" s="15" t="s">
        <v>0</v>
      </c>
      <c r="D8" s="15" t="s">
        <v>4</v>
      </c>
      <c r="K8" s="15" t="s">
        <v>179</v>
      </c>
    </row>
    <row r="9" spans="1:17" x14ac:dyDescent="0.25">
      <c r="A9" s="15" t="s">
        <v>0</v>
      </c>
      <c r="D9" s="15" t="s">
        <v>5</v>
      </c>
      <c r="K9" s="15" t="s">
        <v>7</v>
      </c>
      <c r="L9" s="15" t="s">
        <v>9</v>
      </c>
      <c r="M9" s="15" t="s">
        <v>11</v>
      </c>
      <c r="N9" s="15" t="s">
        <v>142</v>
      </c>
      <c r="O9" s="15" t="s">
        <v>146</v>
      </c>
      <c r="P9" s="15" t="s">
        <v>13</v>
      </c>
      <c r="Q9" s="15" t="s">
        <v>15</v>
      </c>
    </row>
    <row r="10" spans="1:17" x14ac:dyDescent="0.25">
      <c r="A10" s="15" t="s">
        <v>0</v>
      </c>
      <c r="D10" s="15" t="s">
        <v>6</v>
      </c>
      <c r="K10" s="15" t="s">
        <v>8</v>
      </c>
      <c r="L10" s="15" t="s">
        <v>10</v>
      </c>
      <c r="M10" s="15" t="s">
        <v>12</v>
      </c>
      <c r="N10" s="15" t="s">
        <v>143</v>
      </c>
      <c r="O10" s="15" t="s">
        <v>145</v>
      </c>
      <c r="P10" s="15" t="s">
        <v>14</v>
      </c>
      <c r="Q10" s="15" t="s">
        <v>180</v>
      </c>
    </row>
    <row r="11" spans="1:17" x14ac:dyDescent="0.25">
      <c r="D11" s="15" t="s">
        <v>7</v>
      </c>
      <c r="E11" s="15" t="s">
        <v>9</v>
      </c>
      <c r="F11" s="15" t="s">
        <v>11</v>
      </c>
      <c r="G11" s="15" t="s">
        <v>142</v>
      </c>
      <c r="H11" s="15" t="s">
        <v>146</v>
      </c>
      <c r="I11" s="15" t="s">
        <v>13</v>
      </c>
      <c r="J11" s="15" t="s">
        <v>15</v>
      </c>
    </row>
    <row r="12" spans="1:17" x14ac:dyDescent="0.25">
      <c r="A12" s="15" t="s">
        <v>181</v>
      </c>
      <c r="D12" s="15" t="s">
        <v>16</v>
      </c>
      <c r="E12" s="15" t="s">
        <v>184</v>
      </c>
      <c r="F12" s="15" t="s">
        <v>185</v>
      </c>
      <c r="G12" s="15" t="s">
        <v>387</v>
      </c>
      <c r="H12" s="15" t="s">
        <v>388</v>
      </c>
      <c r="I12" s="15" t="s">
        <v>186</v>
      </c>
      <c r="J12" s="15" t="s">
        <v>187</v>
      </c>
    </row>
    <row r="13" spans="1:17" x14ac:dyDescent="0.25">
      <c r="A13" s="15" t="s">
        <v>181</v>
      </c>
      <c r="D13" s="15" t="s">
        <v>17</v>
      </c>
      <c r="E13" s="15" t="s">
        <v>188</v>
      </c>
      <c r="F13" s="15" t="s">
        <v>185</v>
      </c>
      <c r="G13" s="15" t="s">
        <v>389</v>
      </c>
      <c r="H13" s="15" t="s">
        <v>390</v>
      </c>
      <c r="I13" s="15" t="s">
        <v>186</v>
      </c>
      <c r="J13" s="15" t="s">
        <v>187</v>
      </c>
    </row>
    <row r="14" spans="1:17" x14ac:dyDescent="0.25">
      <c r="A14" s="15" t="s">
        <v>181</v>
      </c>
      <c r="D14" s="15" t="s">
        <v>18</v>
      </c>
      <c r="E14" s="15" t="s">
        <v>189</v>
      </c>
      <c r="F14" s="15" t="s">
        <v>185</v>
      </c>
      <c r="G14" s="15" t="s">
        <v>391</v>
      </c>
      <c r="H14" s="15" t="s">
        <v>392</v>
      </c>
      <c r="I14" s="15" t="s">
        <v>186</v>
      </c>
      <c r="J14" s="15" t="s">
        <v>187</v>
      </c>
    </row>
    <row r="15" spans="1:17" x14ac:dyDescent="0.25">
      <c r="A15" s="15" t="s">
        <v>181</v>
      </c>
      <c r="D15" s="15" t="s">
        <v>19</v>
      </c>
      <c r="E15" s="15" t="s">
        <v>190</v>
      </c>
      <c r="F15" s="15" t="s">
        <v>185</v>
      </c>
      <c r="G15" s="15" t="s">
        <v>393</v>
      </c>
      <c r="H15" s="15" t="s">
        <v>394</v>
      </c>
      <c r="I15" s="15" t="s">
        <v>186</v>
      </c>
      <c r="J15" s="15" t="s">
        <v>187</v>
      </c>
    </row>
    <row r="16" spans="1:17" x14ac:dyDescent="0.25">
      <c r="A16" s="15" t="s">
        <v>181</v>
      </c>
      <c r="D16" s="15" t="s">
        <v>20</v>
      </c>
      <c r="E16" s="15" t="s">
        <v>191</v>
      </c>
      <c r="F16" s="15" t="s">
        <v>185</v>
      </c>
      <c r="G16" s="15" t="s">
        <v>395</v>
      </c>
      <c r="H16" s="15" t="s">
        <v>396</v>
      </c>
      <c r="I16" s="15" t="s">
        <v>186</v>
      </c>
      <c r="J16" s="15" t="s">
        <v>187</v>
      </c>
    </row>
    <row r="17" spans="1:10" x14ac:dyDescent="0.25">
      <c r="A17" s="15" t="s">
        <v>181</v>
      </c>
      <c r="D17" s="15" t="s">
        <v>21</v>
      </c>
      <c r="E17" s="15" t="s">
        <v>192</v>
      </c>
      <c r="F17" s="15" t="s">
        <v>185</v>
      </c>
      <c r="G17" s="15" t="s">
        <v>397</v>
      </c>
      <c r="H17" s="15" t="s">
        <v>398</v>
      </c>
      <c r="I17" s="15" t="s">
        <v>186</v>
      </c>
      <c r="J17" s="15" t="s">
        <v>187</v>
      </c>
    </row>
    <row r="18" spans="1:10" x14ac:dyDescent="0.25">
      <c r="A18" s="15" t="s">
        <v>181</v>
      </c>
      <c r="D18" s="15" t="s">
        <v>22</v>
      </c>
      <c r="E18" s="15" t="s">
        <v>193</v>
      </c>
      <c r="F18" s="15" t="s">
        <v>185</v>
      </c>
      <c r="G18" s="15" t="s">
        <v>399</v>
      </c>
      <c r="H18" s="15" t="s">
        <v>400</v>
      </c>
      <c r="I18" s="15" t="s">
        <v>186</v>
      </c>
      <c r="J18" s="15" t="s">
        <v>187</v>
      </c>
    </row>
    <row r="19" spans="1:10" x14ac:dyDescent="0.25">
      <c r="A19" s="15" t="s">
        <v>181</v>
      </c>
      <c r="D19" s="15" t="s">
        <v>23</v>
      </c>
      <c r="E19" s="15" t="s">
        <v>194</v>
      </c>
      <c r="F19" s="15" t="s">
        <v>185</v>
      </c>
      <c r="G19" s="15" t="s">
        <v>401</v>
      </c>
      <c r="H19" s="15" t="s">
        <v>402</v>
      </c>
      <c r="I19" s="15" t="s">
        <v>186</v>
      </c>
      <c r="J19" s="15" t="s">
        <v>187</v>
      </c>
    </row>
    <row r="20" spans="1:10" x14ac:dyDescent="0.25">
      <c r="A20" s="15" t="s">
        <v>181</v>
      </c>
      <c r="D20" s="15" t="s">
        <v>24</v>
      </c>
      <c r="E20" s="15" t="s">
        <v>195</v>
      </c>
      <c r="F20" s="15" t="s">
        <v>185</v>
      </c>
      <c r="G20" s="15" t="s">
        <v>403</v>
      </c>
      <c r="H20" s="15" t="s">
        <v>404</v>
      </c>
      <c r="I20" s="15" t="s">
        <v>186</v>
      </c>
      <c r="J20" s="15" t="s">
        <v>187</v>
      </c>
    </row>
    <row r="21" spans="1:10" x14ac:dyDescent="0.25">
      <c r="A21" s="15" t="s">
        <v>181</v>
      </c>
      <c r="D21" s="15" t="s">
        <v>25</v>
      </c>
      <c r="E21" s="15" t="s">
        <v>196</v>
      </c>
      <c r="F21" s="15" t="s">
        <v>185</v>
      </c>
      <c r="G21" s="15" t="s">
        <v>405</v>
      </c>
      <c r="H21" s="15" t="s">
        <v>406</v>
      </c>
      <c r="I21" s="15" t="s">
        <v>186</v>
      </c>
      <c r="J21" s="15" t="s">
        <v>187</v>
      </c>
    </row>
    <row r="22" spans="1:10" x14ac:dyDescent="0.25">
      <c r="A22" s="15" t="s">
        <v>181</v>
      </c>
      <c r="D22" s="15" t="s">
        <v>26</v>
      </c>
      <c r="E22" s="15" t="s">
        <v>197</v>
      </c>
      <c r="F22" s="15" t="s">
        <v>185</v>
      </c>
      <c r="G22" s="15" t="s">
        <v>407</v>
      </c>
      <c r="H22" s="15" t="s">
        <v>408</v>
      </c>
      <c r="I22" s="15" t="s">
        <v>198</v>
      </c>
      <c r="J22" s="15" t="s">
        <v>199</v>
      </c>
    </row>
    <row r="23" spans="1:10" x14ac:dyDescent="0.25">
      <c r="A23" s="15" t="s">
        <v>181</v>
      </c>
      <c r="D23" s="15" t="s">
        <v>27</v>
      </c>
      <c r="E23" s="15" t="s">
        <v>200</v>
      </c>
      <c r="F23" s="15" t="s">
        <v>185</v>
      </c>
      <c r="G23" s="15" t="s">
        <v>409</v>
      </c>
      <c r="H23" s="15" t="s">
        <v>410</v>
      </c>
      <c r="I23" s="15" t="s">
        <v>198</v>
      </c>
      <c r="J23" s="15" t="s">
        <v>199</v>
      </c>
    </row>
    <row r="24" spans="1:10" x14ac:dyDescent="0.25">
      <c r="A24" s="15" t="s">
        <v>181</v>
      </c>
      <c r="D24" s="15" t="s">
        <v>28</v>
      </c>
      <c r="E24" s="15" t="s">
        <v>201</v>
      </c>
      <c r="F24" s="15" t="s">
        <v>185</v>
      </c>
      <c r="G24" s="15" t="s">
        <v>411</v>
      </c>
      <c r="H24" s="15" t="s">
        <v>412</v>
      </c>
      <c r="I24" s="15" t="s">
        <v>198</v>
      </c>
      <c r="J24" s="15" t="s">
        <v>199</v>
      </c>
    </row>
    <row r="25" spans="1:10" x14ac:dyDescent="0.25">
      <c r="A25" s="15" t="s">
        <v>181</v>
      </c>
      <c r="D25" s="15" t="s">
        <v>29</v>
      </c>
      <c r="E25" s="15" t="s">
        <v>202</v>
      </c>
      <c r="F25" s="15" t="s">
        <v>185</v>
      </c>
      <c r="G25" s="15" t="s">
        <v>413</v>
      </c>
      <c r="H25" s="15" t="s">
        <v>414</v>
      </c>
      <c r="I25" s="15" t="s">
        <v>198</v>
      </c>
      <c r="J25" s="15" t="s">
        <v>199</v>
      </c>
    </row>
    <row r="26" spans="1:10" x14ac:dyDescent="0.25">
      <c r="A26" s="15" t="s">
        <v>181</v>
      </c>
      <c r="D26" s="15" t="s">
        <v>30</v>
      </c>
      <c r="E26" s="15" t="s">
        <v>203</v>
      </c>
      <c r="F26" s="15" t="s">
        <v>185</v>
      </c>
      <c r="G26" s="15" t="s">
        <v>415</v>
      </c>
      <c r="H26" s="15" t="s">
        <v>416</v>
      </c>
      <c r="I26" s="15" t="s">
        <v>198</v>
      </c>
      <c r="J26" s="15" t="s">
        <v>199</v>
      </c>
    </row>
    <row r="27" spans="1:10" x14ac:dyDescent="0.25">
      <c r="A27" s="15" t="s">
        <v>181</v>
      </c>
      <c r="D27" s="15" t="s">
        <v>31</v>
      </c>
      <c r="E27" s="15" t="s">
        <v>204</v>
      </c>
      <c r="F27" s="15" t="s">
        <v>185</v>
      </c>
      <c r="G27" s="15" t="s">
        <v>417</v>
      </c>
      <c r="H27" s="15" t="s">
        <v>418</v>
      </c>
      <c r="I27" s="15" t="s">
        <v>198</v>
      </c>
      <c r="J27" s="15" t="s">
        <v>199</v>
      </c>
    </row>
    <row r="28" spans="1:10" x14ac:dyDescent="0.25">
      <c r="A28" s="15" t="s">
        <v>181</v>
      </c>
      <c r="D28" s="15" t="s">
        <v>32</v>
      </c>
      <c r="E28" s="15" t="s">
        <v>205</v>
      </c>
      <c r="F28" s="15" t="s">
        <v>185</v>
      </c>
      <c r="G28" s="15" t="s">
        <v>419</v>
      </c>
      <c r="H28" s="15" t="s">
        <v>420</v>
      </c>
      <c r="I28" s="15" t="s">
        <v>206</v>
      </c>
      <c r="J28" s="15" t="s">
        <v>207</v>
      </c>
    </row>
    <row r="29" spans="1:10" x14ac:dyDescent="0.25">
      <c r="A29" s="15" t="s">
        <v>181</v>
      </c>
      <c r="D29" s="15" t="s">
        <v>33</v>
      </c>
      <c r="E29" s="15" t="s">
        <v>208</v>
      </c>
      <c r="F29" s="15" t="s">
        <v>185</v>
      </c>
      <c r="G29" s="15" t="s">
        <v>421</v>
      </c>
      <c r="H29" s="15" t="s">
        <v>422</v>
      </c>
      <c r="I29" s="15" t="s">
        <v>206</v>
      </c>
      <c r="J29" s="15" t="s">
        <v>207</v>
      </c>
    </row>
    <row r="30" spans="1:10" x14ac:dyDescent="0.25">
      <c r="A30" s="15" t="s">
        <v>181</v>
      </c>
      <c r="D30" s="15" t="s">
        <v>34</v>
      </c>
      <c r="E30" s="15" t="s">
        <v>209</v>
      </c>
      <c r="F30" s="15" t="s">
        <v>185</v>
      </c>
      <c r="G30" s="15" t="s">
        <v>423</v>
      </c>
      <c r="H30" s="15" t="s">
        <v>424</v>
      </c>
      <c r="I30" s="15" t="s">
        <v>206</v>
      </c>
      <c r="J30" s="15" t="s">
        <v>207</v>
      </c>
    </row>
    <row r="31" spans="1:10" x14ac:dyDescent="0.25">
      <c r="A31" s="15" t="s">
        <v>181</v>
      </c>
      <c r="D31" s="15" t="s">
        <v>35</v>
      </c>
      <c r="E31" s="15" t="s">
        <v>210</v>
      </c>
      <c r="F31" s="15" t="s">
        <v>185</v>
      </c>
      <c r="G31" s="15" t="s">
        <v>425</v>
      </c>
      <c r="H31" s="15" t="s">
        <v>426</v>
      </c>
      <c r="I31" s="15" t="s">
        <v>206</v>
      </c>
      <c r="J31" s="15" t="s">
        <v>207</v>
      </c>
    </row>
    <row r="32" spans="1:10" x14ac:dyDescent="0.25">
      <c r="A32" s="15" t="s">
        <v>181</v>
      </c>
      <c r="D32" s="15" t="s">
        <v>36</v>
      </c>
      <c r="E32" s="15" t="s">
        <v>211</v>
      </c>
      <c r="F32" s="15" t="s">
        <v>185</v>
      </c>
      <c r="G32" s="15" t="s">
        <v>427</v>
      </c>
      <c r="H32" s="15" t="s">
        <v>428</v>
      </c>
      <c r="I32" s="15" t="s">
        <v>206</v>
      </c>
      <c r="J32" s="15" t="s">
        <v>207</v>
      </c>
    </row>
    <row r="33" spans="1:10" x14ac:dyDescent="0.25">
      <c r="A33" s="15" t="s">
        <v>181</v>
      </c>
      <c r="D33" s="15" t="s">
        <v>37</v>
      </c>
      <c r="E33" s="15" t="s">
        <v>212</v>
      </c>
      <c r="F33" s="15" t="s">
        <v>185</v>
      </c>
      <c r="G33" s="15" t="s">
        <v>429</v>
      </c>
      <c r="H33" s="15" t="s">
        <v>430</v>
      </c>
      <c r="I33" s="15" t="s">
        <v>206</v>
      </c>
      <c r="J33" s="15" t="s">
        <v>207</v>
      </c>
    </row>
    <row r="34" spans="1:10" x14ac:dyDescent="0.25">
      <c r="A34" s="15" t="s">
        <v>181</v>
      </c>
      <c r="D34" s="15" t="s">
        <v>38</v>
      </c>
      <c r="E34" s="15" t="s">
        <v>213</v>
      </c>
      <c r="F34" s="15" t="s">
        <v>185</v>
      </c>
      <c r="G34" s="15" t="s">
        <v>431</v>
      </c>
      <c r="H34" s="15" t="s">
        <v>432</v>
      </c>
      <c r="I34" s="15" t="s">
        <v>206</v>
      </c>
      <c r="J34" s="15" t="s">
        <v>207</v>
      </c>
    </row>
    <row r="35" spans="1:10" x14ac:dyDescent="0.25">
      <c r="A35" s="15" t="s">
        <v>181</v>
      </c>
      <c r="D35" s="15" t="s">
        <v>39</v>
      </c>
      <c r="E35" s="15" t="s">
        <v>214</v>
      </c>
      <c r="F35" s="15" t="s">
        <v>185</v>
      </c>
      <c r="G35" s="15" t="s">
        <v>433</v>
      </c>
      <c r="H35" s="15" t="s">
        <v>434</v>
      </c>
      <c r="I35" s="15" t="s">
        <v>206</v>
      </c>
      <c r="J35" s="15" t="s">
        <v>207</v>
      </c>
    </row>
    <row r="36" spans="1:10" x14ac:dyDescent="0.25">
      <c r="A36" s="15" t="s">
        <v>181</v>
      </c>
      <c r="D36" s="15" t="s">
        <v>40</v>
      </c>
      <c r="E36" s="15" t="s">
        <v>215</v>
      </c>
      <c r="F36" s="15" t="s">
        <v>185</v>
      </c>
      <c r="G36" s="15" t="s">
        <v>435</v>
      </c>
      <c r="H36" s="15" t="s">
        <v>436</v>
      </c>
      <c r="I36" s="15" t="s">
        <v>206</v>
      </c>
      <c r="J36" s="15" t="s">
        <v>207</v>
      </c>
    </row>
    <row r="37" spans="1:10" x14ac:dyDescent="0.25">
      <c r="A37" s="15" t="s">
        <v>181</v>
      </c>
      <c r="D37" s="15" t="s">
        <v>41</v>
      </c>
      <c r="E37" s="15" t="s">
        <v>216</v>
      </c>
      <c r="F37" s="15" t="s">
        <v>185</v>
      </c>
      <c r="G37" s="15" t="s">
        <v>437</v>
      </c>
      <c r="H37" s="15" t="s">
        <v>438</v>
      </c>
      <c r="I37" s="15" t="s">
        <v>217</v>
      </c>
      <c r="J37" s="15" t="s">
        <v>218</v>
      </c>
    </row>
    <row r="38" spans="1:10" x14ac:dyDescent="0.25">
      <c r="A38" s="15" t="s">
        <v>181</v>
      </c>
      <c r="D38" s="15" t="s">
        <v>42</v>
      </c>
      <c r="E38" s="15" t="s">
        <v>219</v>
      </c>
      <c r="F38" s="15" t="s">
        <v>185</v>
      </c>
      <c r="G38" s="15" t="s">
        <v>439</v>
      </c>
      <c r="H38" s="15" t="s">
        <v>440</v>
      </c>
      <c r="I38" s="15" t="s">
        <v>217</v>
      </c>
      <c r="J38" s="15" t="s">
        <v>218</v>
      </c>
    </row>
    <row r="39" spans="1:10" x14ac:dyDescent="0.25">
      <c r="A39" s="15" t="s">
        <v>181</v>
      </c>
      <c r="D39" s="15" t="s">
        <v>43</v>
      </c>
      <c r="E39" s="15" t="s">
        <v>220</v>
      </c>
      <c r="F39" s="15" t="s">
        <v>185</v>
      </c>
      <c r="G39" s="15" t="s">
        <v>441</v>
      </c>
      <c r="H39" s="15" t="s">
        <v>442</v>
      </c>
      <c r="I39" s="15" t="s">
        <v>217</v>
      </c>
      <c r="J39" s="15" t="s">
        <v>218</v>
      </c>
    </row>
    <row r="40" spans="1:10" x14ac:dyDescent="0.25">
      <c r="A40" s="15" t="s">
        <v>181</v>
      </c>
      <c r="D40" s="15" t="s">
        <v>44</v>
      </c>
      <c r="E40" s="15" t="s">
        <v>221</v>
      </c>
      <c r="F40" s="15" t="s">
        <v>185</v>
      </c>
      <c r="G40" s="15" t="s">
        <v>443</v>
      </c>
      <c r="H40" s="15" t="s">
        <v>444</v>
      </c>
      <c r="I40" s="15" t="s">
        <v>217</v>
      </c>
      <c r="J40" s="15" t="s">
        <v>218</v>
      </c>
    </row>
    <row r="41" spans="1:10" x14ac:dyDescent="0.25">
      <c r="A41" s="15" t="s">
        <v>181</v>
      </c>
      <c r="D41" s="15" t="s">
        <v>45</v>
      </c>
      <c r="E41" s="15" t="s">
        <v>222</v>
      </c>
      <c r="F41" s="15" t="s">
        <v>185</v>
      </c>
      <c r="G41" s="15" t="s">
        <v>445</v>
      </c>
      <c r="H41" s="15" t="s">
        <v>446</v>
      </c>
      <c r="I41" s="15" t="s">
        <v>217</v>
      </c>
      <c r="J41" s="15" t="s">
        <v>218</v>
      </c>
    </row>
    <row r="42" spans="1:10" x14ac:dyDescent="0.25">
      <c r="A42" s="15" t="s">
        <v>181</v>
      </c>
      <c r="D42" s="15" t="s">
        <v>46</v>
      </c>
      <c r="E42" s="15" t="s">
        <v>223</v>
      </c>
      <c r="F42" s="15" t="s">
        <v>185</v>
      </c>
      <c r="G42" s="15" t="s">
        <v>447</v>
      </c>
      <c r="H42" s="15" t="s">
        <v>448</v>
      </c>
      <c r="I42" s="15" t="s">
        <v>217</v>
      </c>
      <c r="J42" s="15" t="s">
        <v>218</v>
      </c>
    </row>
    <row r="43" spans="1:10" x14ac:dyDescent="0.25">
      <c r="A43" s="15" t="s">
        <v>181</v>
      </c>
      <c r="D43" s="15" t="s">
        <v>47</v>
      </c>
      <c r="E43" s="15" t="s">
        <v>224</v>
      </c>
      <c r="F43" s="15" t="s">
        <v>185</v>
      </c>
      <c r="G43" s="15" t="s">
        <v>449</v>
      </c>
      <c r="H43" s="15" t="s">
        <v>450</v>
      </c>
      <c r="I43" s="15" t="s">
        <v>217</v>
      </c>
      <c r="J43" s="15" t="s">
        <v>218</v>
      </c>
    </row>
    <row r="44" spans="1:10" x14ac:dyDescent="0.25">
      <c r="A44" s="15" t="s">
        <v>181</v>
      </c>
      <c r="D44" s="15" t="s">
        <v>48</v>
      </c>
      <c r="E44" s="15" t="s">
        <v>225</v>
      </c>
      <c r="F44" s="15" t="s">
        <v>185</v>
      </c>
      <c r="G44" s="15" t="s">
        <v>451</v>
      </c>
      <c r="H44" s="15" t="s">
        <v>452</v>
      </c>
      <c r="I44" s="15" t="s">
        <v>226</v>
      </c>
      <c r="J44" s="15" t="s">
        <v>227</v>
      </c>
    </row>
    <row r="45" spans="1:10" x14ac:dyDescent="0.25">
      <c r="A45" s="15" t="s">
        <v>181</v>
      </c>
      <c r="D45" s="15" t="s">
        <v>49</v>
      </c>
      <c r="E45" s="15" t="s">
        <v>228</v>
      </c>
      <c r="F45" s="15" t="s">
        <v>185</v>
      </c>
      <c r="G45" s="15" t="s">
        <v>453</v>
      </c>
      <c r="H45" s="15" t="s">
        <v>454</v>
      </c>
      <c r="I45" s="15" t="s">
        <v>226</v>
      </c>
      <c r="J45" s="15" t="s">
        <v>227</v>
      </c>
    </row>
    <row r="46" spans="1:10" x14ac:dyDescent="0.25">
      <c r="A46" s="15" t="s">
        <v>181</v>
      </c>
      <c r="D46" s="15" t="s">
        <v>50</v>
      </c>
      <c r="E46" s="15" t="s">
        <v>229</v>
      </c>
      <c r="F46" s="15" t="s">
        <v>185</v>
      </c>
      <c r="G46" s="15" t="s">
        <v>455</v>
      </c>
      <c r="H46" s="15" t="s">
        <v>456</v>
      </c>
      <c r="I46" s="15" t="s">
        <v>226</v>
      </c>
      <c r="J46" s="15" t="s">
        <v>227</v>
      </c>
    </row>
    <row r="47" spans="1:10" x14ac:dyDescent="0.25">
      <c r="A47" s="15" t="s">
        <v>181</v>
      </c>
      <c r="D47" s="15" t="s">
        <v>51</v>
      </c>
      <c r="E47" s="15" t="s">
        <v>230</v>
      </c>
      <c r="F47" s="15" t="s">
        <v>185</v>
      </c>
      <c r="G47" s="15" t="s">
        <v>457</v>
      </c>
      <c r="H47" s="15" t="s">
        <v>458</v>
      </c>
      <c r="I47" s="15" t="s">
        <v>226</v>
      </c>
      <c r="J47" s="15" t="s">
        <v>227</v>
      </c>
    </row>
    <row r="48" spans="1:10" x14ac:dyDescent="0.25">
      <c r="A48" s="15" t="s">
        <v>181</v>
      </c>
      <c r="D48" s="15" t="s">
        <v>52</v>
      </c>
      <c r="E48" s="15" t="s">
        <v>231</v>
      </c>
      <c r="F48" s="15" t="s">
        <v>185</v>
      </c>
      <c r="G48" s="15" t="s">
        <v>459</v>
      </c>
      <c r="H48" s="15" t="s">
        <v>460</v>
      </c>
      <c r="I48" s="15" t="s">
        <v>226</v>
      </c>
      <c r="J48" s="15" t="s">
        <v>227</v>
      </c>
    </row>
    <row r="49" spans="1:10" x14ac:dyDescent="0.25">
      <c r="A49" s="15" t="s">
        <v>181</v>
      </c>
      <c r="D49" s="15" t="s">
        <v>53</v>
      </c>
      <c r="E49" s="15" t="s">
        <v>232</v>
      </c>
      <c r="F49" s="15" t="s">
        <v>185</v>
      </c>
      <c r="G49" s="15" t="s">
        <v>461</v>
      </c>
      <c r="H49" s="15" t="s">
        <v>462</v>
      </c>
      <c r="I49" s="15" t="s">
        <v>226</v>
      </c>
      <c r="J49" s="15" t="s">
        <v>227</v>
      </c>
    </row>
    <row r="50" spans="1:10" x14ac:dyDescent="0.25">
      <c r="A50" s="15" t="s">
        <v>181</v>
      </c>
      <c r="D50" s="15" t="s">
        <v>54</v>
      </c>
      <c r="E50" s="15" t="s">
        <v>233</v>
      </c>
      <c r="F50" s="15" t="s">
        <v>185</v>
      </c>
      <c r="G50" s="15" t="s">
        <v>463</v>
      </c>
      <c r="H50" s="15" t="s">
        <v>464</v>
      </c>
      <c r="I50" s="15" t="s">
        <v>226</v>
      </c>
      <c r="J50" s="15" t="s">
        <v>227</v>
      </c>
    </row>
    <row r="51" spans="1:10" x14ac:dyDescent="0.25">
      <c r="A51" s="15" t="s">
        <v>181</v>
      </c>
      <c r="D51" s="15" t="s">
        <v>55</v>
      </c>
      <c r="E51" s="15" t="s">
        <v>234</v>
      </c>
      <c r="F51" s="15" t="s">
        <v>185</v>
      </c>
      <c r="G51" s="15" t="s">
        <v>465</v>
      </c>
      <c r="H51" s="15" t="s">
        <v>466</v>
      </c>
      <c r="I51" s="15" t="s">
        <v>226</v>
      </c>
      <c r="J51" s="15" t="s">
        <v>227</v>
      </c>
    </row>
    <row r="52" spans="1:10" x14ac:dyDescent="0.25">
      <c r="A52" s="15" t="s">
        <v>181</v>
      </c>
      <c r="D52" s="15" t="s">
        <v>56</v>
      </c>
      <c r="E52" s="15" t="s">
        <v>235</v>
      </c>
      <c r="F52" s="15" t="s">
        <v>185</v>
      </c>
      <c r="G52" s="15" t="s">
        <v>467</v>
      </c>
      <c r="H52" s="15" t="s">
        <v>468</v>
      </c>
      <c r="I52" s="15" t="s">
        <v>226</v>
      </c>
      <c r="J52" s="15" t="s">
        <v>227</v>
      </c>
    </row>
    <row r="53" spans="1:10" x14ac:dyDescent="0.25">
      <c r="A53" s="15" t="s">
        <v>181</v>
      </c>
      <c r="D53" s="15" t="s">
        <v>57</v>
      </c>
      <c r="E53" s="15" t="s">
        <v>236</v>
      </c>
      <c r="F53" s="15" t="s">
        <v>185</v>
      </c>
      <c r="G53" s="15" t="s">
        <v>469</v>
      </c>
      <c r="H53" s="15" t="s">
        <v>470</v>
      </c>
      <c r="I53" s="15" t="s">
        <v>226</v>
      </c>
      <c r="J53" s="15" t="s">
        <v>227</v>
      </c>
    </row>
    <row r="54" spans="1:10" x14ac:dyDescent="0.25">
      <c r="A54" s="15" t="s">
        <v>181</v>
      </c>
      <c r="D54" s="15" t="s">
        <v>58</v>
      </c>
      <c r="E54" s="15" t="s">
        <v>237</v>
      </c>
      <c r="F54" s="15" t="s">
        <v>185</v>
      </c>
      <c r="G54" s="15" t="s">
        <v>471</v>
      </c>
      <c r="H54" s="15" t="s">
        <v>472</v>
      </c>
      <c r="I54" s="15" t="s">
        <v>226</v>
      </c>
      <c r="J54" s="15" t="s">
        <v>227</v>
      </c>
    </row>
    <row r="55" spans="1:10" x14ac:dyDescent="0.25">
      <c r="A55" s="15" t="s">
        <v>181</v>
      </c>
      <c r="D55" s="15" t="s">
        <v>59</v>
      </c>
      <c r="E55" s="15" t="s">
        <v>238</v>
      </c>
      <c r="F55" s="15" t="s">
        <v>185</v>
      </c>
      <c r="G55" s="15" t="s">
        <v>473</v>
      </c>
      <c r="H55" s="15" t="s">
        <v>474</v>
      </c>
      <c r="I55" s="15" t="s">
        <v>226</v>
      </c>
      <c r="J55" s="15" t="s">
        <v>227</v>
      </c>
    </row>
    <row r="56" spans="1:10" x14ac:dyDescent="0.25">
      <c r="A56" s="15" t="s">
        <v>181</v>
      </c>
      <c r="D56" s="15" t="s">
        <v>60</v>
      </c>
      <c r="E56" s="15" t="s">
        <v>239</v>
      </c>
      <c r="F56" s="15" t="s">
        <v>185</v>
      </c>
      <c r="G56" s="15" t="s">
        <v>475</v>
      </c>
      <c r="H56" s="15" t="s">
        <v>476</v>
      </c>
      <c r="I56" s="15" t="s">
        <v>226</v>
      </c>
      <c r="J56" s="15" t="s">
        <v>227</v>
      </c>
    </row>
    <row r="57" spans="1:10" x14ac:dyDescent="0.25">
      <c r="A57" s="15" t="s">
        <v>181</v>
      </c>
      <c r="D57" s="15" t="s">
        <v>61</v>
      </c>
      <c r="E57" s="15" t="s">
        <v>240</v>
      </c>
      <c r="F57" s="15" t="s">
        <v>185</v>
      </c>
      <c r="G57" s="15" t="s">
        <v>477</v>
      </c>
      <c r="H57" s="15" t="s">
        <v>478</v>
      </c>
      <c r="I57" s="15" t="s">
        <v>226</v>
      </c>
      <c r="J57" s="15" t="s">
        <v>227</v>
      </c>
    </row>
    <row r="58" spans="1:10" x14ac:dyDescent="0.25">
      <c r="A58" s="15" t="s">
        <v>181</v>
      </c>
      <c r="D58" s="15" t="s">
        <v>62</v>
      </c>
      <c r="E58" s="15" t="s">
        <v>241</v>
      </c>
      <c r="F58" s="15" t="s">
        <v>185</v>
      </c>
      <c r="G58" s="15" t="s">
        <v>479</v>
      </c>
      <c r="H58" s="15" t="s">
        <v>480</v>
      </c>
      <c r="I58" s="15" t="s">
        <v>226</v>
      </c>
      <c r="J58" s="15" t="s">
        <v>227</v>
      </c>
    </row>
    <row r="59" spans="1:10" x14ac:dyDescent="0.25">
      <c r="A59" s="15" t="s">
        <v>181</v>
      </c>
      <c r="D59" s="15" t="s">
        <v>63</v>
      </c>
      <c r="E59" s="15" t="s">
        <v>242</v>
      </c>
      <c r="F59" s="15" t="s">
        <v>185</v>
      </c>
      <c r="G59" s="15" t="s">
        <v>481</v>
      </c>
      <c r="H59" s="15" t="s">
        <v>482</v>
      </c>
      <c r="I59" s="15" t="s">
        <v>226</v>
      </c>
      <c r="J59" s="15" t="s">
        <v>227</v>
      </c>
    </row>
    <row r="60" spans="1:10" x14ac:dyDescent="0.25">
      <c r="A60" s="15" t="s">
        <v>181</v>
      </c>
      <c r="D60" s="15" t="s">
        <v>64</v>
      </c>
      <c r="E60" s="15" t="s">
        <v>243</v>
      </c>
      <c r="F60" s="15" t="s">
        <v>185</v>
      </c>
      <c r="G60" s="15" t="s">
        <v>483</v>
      </c>
      <c r="H60" s="15" t="s">
        <v>484</v>
      </c>
      <c r="I60" s="15" t="s">
        <v>226</v>
      </c>
      <c r="J60" s="15" t="s">
        <v>227</v>
      </c>
    </row>
    <row r="61" spans="1:10" x14ac:dyDescent="0.25">
      <c r="A61" s="15" t="s">
        <v>181</v>
      </c>
      <c r="D61" s="15" t="s">
        <v>65</v>
      </c>
      <c r="E61" s="15" t="s">
        <v>244</v>
      </c>
      <c r="F61" s="15" t="s">
        <v>185</v>
      </c>
      <c r="G61" s="15" t="s">
        <v>485</v>
      </c>
      <c r="H61" s="15" t="s">
        <v>486</v>
      </c>
      <c r="I61" s="15" t="s">
        <v>245</v>
      </c>
      <c r="J61" s="15" t="s">
        <v>246</v>
      </c>
    </row>
    <row r="62" spans="1:10" x14ac:dyDescent="0.25">
      <c r="A62" s="15" t="s">
        <v>181</v>
      </c>
      <c r="D62" s="15" t="s">
        <v>66</v>
      </c>
      <c r="E62" s="15" t="s">
        <v>247</v>
      </c>
      <c r="F62" s="15" t="s">
        <v>185</v>
      </c>
      <c r="G62" s="15" t="s">
        <v>487</v>
      </c>
      <c r="H62" s="15" t="s">
        <v>488</v>
      </c>
      <c r="I62" s="15" t="s">
        <v>248</v>
      </c>
      <c r="J62" s="15" t="s">
        <v>249</v>
      </c>
    </row>
    <row r="63" spans="1:10" x14ac:dyDescent="0.25">
      <c r="A63" s="15" t="s">
        <v>181</v>
      </c>
      <c r="D63" s="15" t="s">
        <v>67</v>
      </c>
      <c r="E63" s="15" t="s">
        <v>250</v>
      </c>
      <c r="F63" s="15" t="s">
        <v>185</v>
      </c>
      <c r="G63" s="15" t="s">
        <v>489</v>
      </c>
      <c r="H63" s="15" t="s">
        <v>490</v>
      </c>
      <c r="I63" s="15" t="s">
        <v>248</v>
      </c>
      <c r="J63" s="15" t="s">
        <v>249</v>
      </c>
    </row>
    <row r="64" spans="1:10" x14ac:dyDescent="0.25">
      <c r="A64" s="15" t="s">
        <v>181</v>
      </c>
      <c r="D64" s="15" t="s">
        <v>68</v>
      </c>
      <c r="E64" s="15" t="s">
        <v>251</v>
      </c>
      <c r="F64" s="15" t="s">
        <v>185</v>
      </c>
      <c r="G64" s="15" t="s">
        <v>491</v>
      </c>
      <c r="H64" s="15" t="s">
        <v>492</v>
      </c>
      <c r="I64" s="15" t="s">
        <v>248</v>
      </c>
      <c r="J64" s="15" t="s">
        <v>249</v>
      </c>
    </row>
    <row r="65" spans="1:10" x14ac:dyDescent="0.25">
      <c r="A65" s="15" t="s">
        <v>181</v>
      </c>
      <c r="D65" s="15" t="s">
        <v>69</v>
      </c>
      <c r="E65" s="15" t="s">
        <v>252</v>
      </c>
      <c r="F65" s="15" t="s">
        <v>185</v>
      </c>
      <c r="G65" s="15" t="s">
        <v>493</v>
      </c>
      <c r="H65" s="15" t="s">
        <v>494</v>
      </c>
      <c r="I65" s="15" t="s">
        <v>248</v>
      </c>
      <c r="J65" s="15" t="s">
        <v>249</v>
      </c>
    </row>
    <row r="66" spans="1:10" x14ac:dyDescent="0.25">
      <c r="A66" s="15" t="s">
        <v>181</v>
      </c>
      <c r="D66" s="15" t="s">
        <v>70</v>
      </c>
      <c r="E66" s="15" t="s">
        <v>253</v>
      </c>
      <c r="F66" s="15" t="s">
        <v>185</v>
      </c>
      <c r="G66" s="15" t="s">
        <v>495</v>
      </c>
      <c r="H66" s="15" t="s">
        <v>496</v>
      </c>
      <c r="I66" s="15" t="s">
        <v>248</v>
      </c>
      <c r="J66" s="15" t="s">
        <v>249</v>
      </c>
    </row>
    <row r="67" spans="1:10" x14ac:dyDescent="0.25">
      <c r="A67" s="15" t="s">
        <v>181</v>
      </c>
      <c r="D67" s="15" t="s">
        <v>71</v>
      </c>
      <c r="E67" s="15" t="s">
        <v>254</v>
      </c>
      <c r="F67" s="15" t="s">
        <v>185</v>
      </c>
      <c r="G67" s="15" t="s">
        <v>497</v>
      </c>
      <c r="H67" s="15" t="s">
        <v>498</v>
      </c>
      <c r="I67" s="15" t="s">
        <v>198</v>
      </c>
      <c r="J67" s="15" t="s">
        <v>199</v>
      </c>
    </row>
    <row r="68" spans="1:10" x14ac:dyDescent="0.25">
      <c r="A68" s="15" t="s">
        <v>181</v>
      </c>
      <c r="D68" s="15" t="s">
        <v>72</v>
      </c>
      <c r="E68" s="15" t="s">
        <v>255</v>
      </c>
      <c r="F68" s="15" t="s">
        <v>185</v>
      </c>
      <c r="G68" s="15" t="s">
        <v>499</v>
      </c>
      <c r="H68" s="15" t="s">
        <v>500</v>
      </c>
      <c r="I68" s="15" t="s">
        <v>198</v>
      </c>
      <c r="J68" s="15" t="s">
        <v>199</v>
      </c>
    </row>
    <row r="69" spans="1:10" x14ac:dyDescent="0.25">
      <c r="A69" s="15" t="s">
        <v>181</v>
      </c>
      <c r="D69" s="15" t="s">
        <v>73</v>
      </c>
      <c r="E69" s="15" t="s">
        <v>256</v>
      </c>
      <c r="F69" s="15" t="s">
        <v>185</v>
      </c>
      <c r="G69" s="15" t="s">
        <v>501</v>
      </c>
      <c r="H69" s="15" t="s">
        <v>502</v>
      </c>
      <c r="I69" s="15" t="s">
        <v>198</v>
      </c>
      <c r="J69" s="15" t="s">
        <v>199</v>
      </c>
    </row>
    <row r="70" spans="1:10" x14ac:dyDescent="0.25">
      <c r="A70" s="15" t="s">
        <v>181</v>
      </c>
      <c r="D70" s="15" t="s">
        <v>74</v>
      </c>
      <c r="E70" s="15" t="s">
        <v>257</v>
      </c>
      <c r="F70" s="15" t="s">
        <v>185</v>
      </c>
      <c r="G70" s="15" t="s">
        <v>503</v>
      </c>
      <c r="H70" s="15" t="s">
        <v>504</v>
      </c>
      <c r="I70" s="15" t="s">
        <v>198</v>
      </c>
      <c r="J70" s="15" t="s">
        <v>199</v>
      </c>
    </row>
    <row r="71" spans="1:10" x14ac:dyDescent="0.25">
      <c r="A71" s="15" t="s">
        <v>181</v>
      </c>
      <c r="D71" s="15" t="s">
        <v>75</v>
      </c>
      <c r="E71" s="15" t="s">
        <v>258</v>
      </c>
      <c r="F71" s="15" t="s">
        <v>185</v>
      </c>
      <c r="G71" s="15" t="s">
        <v>505</v>
      </c>
      <c r="H71" s="15" t="s">
        <v>506</v>
      </c>
      <c r="I71" s="15" t="s">
        <v>198</v>
      </c>
      <c r="J71" s="15" t="s">
        <v>199</v>
      </c>
    </row>
    <row r="72" spans="1:10" x14ac:dyDescent="0.25">
      <c r="A72" s="15" t="s">
        <v>181</v>
      </c>
      <c r="D72" s="15" t="s">
        <v>76</v>
      </c>
      <c r="E72" s="15" t="s">
        <v>259</v>
      </c>
      <c r="F72" s="15" t="s">
        <v>185</v>
      </c>
      <c r="G72" s="15" t="s">
        <v>507</v>
      </c>
      <c r="H72" s="15" t="s">
        <v>508</v>
      </c>
      <c r="I72" s="15" t="s">
        <v>198</v>
      </c>
      <c r="J72" s="15" t="s">
        <v>199</v>
      </c>
    </row>
    <row r="73" spans="1:10" x14ac:dyDescent="0.25">
      <c r="A73" s="15" t="s">
        <v>181</v>
      </c>
      <c r="D73" s="15" t="s">
        <v>77</v>
      </c>
      <c r="E73" s="15" t="s">
        <v>260</v>
      </c>
      <c r="F73" s="15" t="s">
        <v>185</v>
      </c>
      <c r="G73" s="15" t="s">
        <v>509</v>
      </c>
      <c r="H73" s="15" t="s">
        <v>510</v>
      </c>
      <c r="I73" s="15" t="s">
        <v>198</v>
      </c>
      <c r="J73" s="15" t="s">
        <v>199</v>
      </c>
    </row>
    <row r="74" spans="1:10" x14ac:dyDescent="0.25">
      <c r="A74" s="15" t="s">
        <v>181</v>
      </c>
      <c r="D74" s="15" t="s">
        <v>78</v>
      </c>
      <c r="E74" s="15" t="s">
        <v>261</v>
      </c>
      <c r="F74" s="15" t="s">
        <v>185</v>
      </c>
      <c r="G74" s="15" t="s">
        <v>511</v>
      </c>
      <c r="H74" s="15" t="s">
        <v>512</v>
      </c>
      <c r="I74" s="15" t="s">
        <v>198</v>
      </c>
      <c r="J74" s="15" t="s">
        <v>199</v>
      </c>
    </row>
    <row r="75" spans="1:10" x14ac:dyDescent="0.25">
      <c r="A75" s="15" t="s">
        <v>181</v>
      </c>
      <c r="D75" s="15" t="s">
        <v>79</v>
      </c>
      <c r="E75" s="15" t="s">
        <v>262</v>
      </c>
      <c r="F75" s="15" t="s">
        <v>185</v>
      </c>
      <c r="G75" s="15" t="s">
        <v>513</v>
      </c>
      <c r="H75" s="15" t="s">
        <v>514</v>
      </c>
      <c r="I75" s="15" t="s">
        <v>198</v>
      </c>
      <c r="J75" s="15" t="s">
        <v>199</v>
      </c>
    </row>
    <row r="76" spans="1:10" x14ac:dyDescent="0.25">
      <c r="A76" s="15" t="s">
        <v>181</v>
      </c>
      <c r="D76" s="15" t="s">
        <v>80</v>
      </c>
      <c r="E76" s="15" t="s">
        <v>263</v>
      </c>
      <c r="F76" s="15" t="s">
        <v>185</v>
      </c>
      <c r="G76" s="15" t="s">
        <v>515</v>
      </c>
      <c r="H76" s="15" t="s">
        <v>516</v>
      </c>
      <c r="I76" s="15" t="s">
        <v>198</v>
      </c>
      <c r="J76" s="15" t="s">
        <v>199</v>
      </c>
    </row>
    <row r="77" spans="1:10" x14ac:dyDescent="0.25">
      <c r="A77" s="15" t="s">
        <v>181</v>
      </c>
      <c r="D77" s="15" t="s">
        <v>81</v>
      </c>
      <c r="E77" s="15" t="s">
        <v>264</v>
      </c>
      <c r="F77" s="15" t="s">
        <v>185</v>
      </c>
      <c r="G77" s="15" t="s">
        <v>517</v>
      </c>
      <c r="H77" s="15" t="s">
        <v>518</v>
      </c>
      <c r="I77" s="15" t="s">
        <v>206</v>
      </c>
      <c r="J77" s="15" t="s">
        <v>207</v>
      </c>
    </row>
    <row r="78" spans="1:10" x14ac:dyDescent="0.25">
      <c r="A78" s="15" t="s">
        <v>181</v>
      </c>
      <c r="D78" s="15" t="s">
        <v>82</v>
      </c>
      <c r="E78" s="15" t="s">
        <v>265</v>
      </c>
      <c r="F78" s="15" t="s">
        <v>185</v>
      </c>
      <c r="G78" s="15" t="s">
        <v>519</v>
      </c>
      <c r="H78" s="15" t="s">
        <v>520</v>
      </c>
      <c r="I78" s="15" t="s">
        <v>217</v>
      </c>
      <c r="J78" s="15" t="s">
        <v>218</v>
      </c>
    </row>
    <row r="79" spans="1:10" x14ac:dyDescent="0.25">
      <c r="A79" s="15" t="s">
        <v>181</v>
      </c>
      <c r="D79" s="15" t="s">
        <v>83</v>
      </c>
      <c r="E79" s="15" t="s">
        <v>266</v>
      </c>
      <c r="F79" s="15" t="s">
        <v>185</v>
      </c>
      <c r="G79" s="15" t="s">
        <v>521</v>
      </c>
      <c r="H79" s="15" t="s">
        <v>522</v>
      </c>
      <c r="I79" s="15" t="s">
        <v>217</v>
      </c>
      <c r="J79" s="15" t="s">
        <v>218</v>
      </c>
    </row>
    <row r="80" spans="1:10" x14ac:dyDescent="0.25">
      <c r="A80" s="15" t="s">
        <v>181</v>
      </c>
      <c r="D80" s="15" t="s">
        <v>84</v>
      </c>
      <c r="E80" s="15" t="s">
        <v>267</v>
      </c>
      <c r="F80" s="15" t="s">
        <v>185</v>
      </c>
      <c r="G80" s="15" t="s">
        <v>523</v>
      </c>
      <c r="H80" s="15" t="s">
        <v>524</v>
      </c>
      <c r="I80" s="15" t="s">
        <v>217</v>
      </c>
      <c r="J80" s="15" t="s">
        <v>218</v>
      </c>
    </row>
    <row r="81" spans="1:10" x14ac:dyDescent="0.25">
      <c r="A81" s="15" t="s">
        <v>181</v>
      </c>
      <c r="D81" s="15" t="s">
        <v>85</v>
      </c>
      <c r="E81" s="15" t="s">
        <v>268</v>
      </c>
      <c r="F81" s="15" t="s">
        <v>185</v>
      </c>
      <c r="G81" s="15" t="s">
        <v>525</v>
      </c>
      <c r="H81" s="15" t="s">
        <v>526</v>
      </c>
      <c r="I81" s="15" t="s">
        <v>217</v>
      </c>
      <c r="J81" s="15" t="s">
        <v>218</v>
      </c>
    </row>
    <row r="82" spans="1:10" x14ac:dyDescent="0.25">
      <c r="A82" s="15" t="s">
        <v>181</v>
      </c>
      <c r="D82" s="15" t="s">
        <v>86</v>
      </c>
      <c r="E82" s="15" t="s">
        <v>269</v>
      </c>
      <c r="F82" s="15" t="s">
        <v>185</v>
      </c>
      <c r="G82" s="15" t="s">
        <v>527</v>
      </c>
      <c r="H82" s="15" t="s">
        <v>528</v>
      </c>
      <c r="I82" s="15" t="s">
        <v>217</v>
      </c>
      <c r="J82" s="15" t="s">
        <v>218</v>
      </c>
    </row>
    <row r="83" spans="1:10" x14ac:dyDescent="0.25">
      <c r="A83" s="15" t="s">
        <v>181</v>
      </c>
      <c r="D83" s="15" t="s">
        <v>87</v>
      </c>
      <c r="E83" s="15" t="s">
        <v>270</v>
      </c>
      <c r="F83" s="15" t="s">
        <v>185</v>
      </c>
      <c r="G83" s="15" t="s">
        <v>529</v>
      </c>
      <c r="H83" s="15" t="s">
        <v>530</v>
      </c>
      <c r="I83" s="15" t="s">
        <v>217</v>
      </c>
      <c r="J83" s="15" t="s">
        <v>218</v>
      </c>
    </row>
    <row r="84" spans="1:10" x14ac:dyDescent="0.25">
      <c r="A84" s="15" t="s">
        <v>181</v>
      </c>
      <c r="D84" s="15" t="s">
        <v>88</v>
      </c>
      <c r="E84" s="15" t="s">
        <v>271</v>
      </c>
      <c r="F84" s="15" t="s">
        <v>185</v>
      </c>
      <c r="G84" s="15" t="s">
        <v>531</v>
      </c>
      <c r="H84" s="15" t="s">
        <v>532</v>
      </c>
      <c r="I84" s="15" t="s">
        <v>217</v>
      </c>
      <c r="J84" s="15" t="s">
        <v>218</v>
      </c>
    </row>
    <row r="85" spans="1:10" x14ac:dyDescent="0.25">
      <c r="A85" s="15" t="s">
        <v>181</v>
      </c>
      <c r="D85" s="15" t="s">
        <v>89</v>
      </c>
      <c r="E85" s="15" t="s">
        <v>272</v>
      </c>
      <c r="F85" s="15" t="s">
        <v>185</v>
      </c>
      <c r="G85" s="15" t="s">
        <v>533</v>
      </c>
      <c r="H85" s="15" t="s">
        <v>534</v>
      </c>
      <c r="I85" s="15" t="s">
        <v>217</v>
      </c>
      <c r="J85" s="15" t="s">
        <v>218</v>
      </c>
    </row>
    <row r="86" spans="1:10" x14ac:dyDescent="0.25">
      <c r="A86" s="15" t="s">
        <v>181</v>
      </c>
      <c r="D86" s="15" t="s">
        <v>90</v>
      </c>
      <c r="E86" s="15" t="s">
        <v>273</v>
      </c>
      <c r="F86" s="15" t="s">
        <v>185</v>
      </c>
      <c r="G86" s="15" t="s">
        <v>535</v>
      </c>
      <c r="H86" s="15" t="s">
        <v>536</v>
      </c>
      <c r="I86" s="15" t="s">
        <v>217</v>
      </c>
      <c r="J86" s="15" t="s">
        <v>218</v>
      </c>
    </row>
    <row r="87" spans="1:10" x14ac:dyDescent="0.25">
      <c r="A87" s="15" t="s">
        <v>181</v>
      </c>
      <c r="D87" s="15" t="s">
        <v>91</v>
      </c>
      <c r="E87" s="15" t="s">
        <v>274</v>
      </c>
      <c r="F87" s="15" t="s">
        <v>185</v>
      </c>
      <c r="G87" s="15" t="s">
        <v>537</v>
      </c>
      <c r="H87" s="15" t="s">
        <v>538</v>
      </c>
      <c r="I87" s="15" t="s">
        <v>217</v>
      </c>
      <c r="J87" s="15" t="s">
        <v>218</v>
      </c>
    </row>
    <row r="88" spans="1:10" x14ac:dyDescent="0.25">
      <c r="A88" s="15" t="s">
        <v>181</v>
      </c>
      <c r="D88" s="15" t="s">
        <v>92</v>
      </c>
      <c r="E88" s="15" t="s">
        <v>275</v>
      </c>
      <c r="F88" s="15" t="s">
        <v>185</v>
      </c>
      <c r="G88" s="15" t="s">
        <v>539</v>
      </c>
      <c r="H88" s="15" t="s">
        <v>540</v>
      </c>
      <c r="I88" s="15" t="s">
        <v>217</v>
      </c>
      <c r="J88" s="15" t="s">
        <v>218</v>
      </c>
    </row>
    <row r="89" spans="1:10" x14ac:dyDescent="0.25">
      <c r="A89" s="15" t="s">
        <v>181</v>
      </c>
      <c r="D89" s="15" t="s">
        <v>93</v>
      </c>
      <c r="E89" s="15" t="s">
        <v>276</v>
      </c>
      <c r="F89" s="15" t="s">
        <v>185</v>
      </c>
      <c r="G89" s="15" t="s">
        <v>541</v>
      </c>
      <c r="H89" s="15" t="s">
        <v>542</v>
      </c>
      <c r="I89" s="15" t="s">
        <v>226</v>
      </c>
      <c r="J89" s="15" t="s">
        <v>227</v>
      </c>
    </row>
    <row r="90" spans="1:10" x14ac:dyDescent="0.25">
      <c r="A90" s="15" t="s">
        <v>181</v>
      </c>
      <c r="D90" s="15" t="s">
        <v>94</v>
      </c>
      <c r="E90" s="15" t="s">
        <v>277</v>
      </c>
      <c r="F90" s="15" t="s">
        <v>185</v>
      </c>
      <c r="G90" s="15" t="s">
        <v>543</v>
      </c>
      <c r="H90" s="15" t="s">
        <v>544</v>
      </c>
      <c r="I90" s="15" t="s">
        <v>245</v>
      </c>
      <c r="J90" s="15" t="s">
        <v>246</v>
      </c>
    </row>
    <row r="91" spans="1:10" x14ac:dyDescent="0.25">
      <c r="A91" s="15" t="s">
        <v>181</v>
      </c>
      <c r="D91" s="15" t="s">
        <v>95</v>
      </c>
      <c r="E91" s="15" t="s">
        <v>278</v>
      </c>
      <c r="F91" s="15" t="s">
        <v>185</v>
      </c>
      <c r="G91" s="15" t="s">
        <v>545</v>
      </c>
      <c r="H91" s="15" t="s">
        <v>546</v>
      </c>
      <c r="I91" s="15" t="s">
        <v>245</v>
      </c>
      <c r="J91" s="15" t="s">
        <v>246</v>
      </c>
    </row>
    <row r="92" spans="1:10" x14ac:dyDescent="0.25">
      <c r="A92" s="15" t="s">
        <v>181</v>
      </c>
      <c r="D92" s="15" t="s">
        <v>96</v>
      </c>
      <c r="E92" s="15" t="s">
        <v>279</v>
      </c>
      <c r="F92" s="15" t="s">
        <v>185</v>
      </c>
      <c r="G92" s="15" t="s">
        <v>547</v>
      </c>
      <c r="H92" s="15" t="s">
        <v>548</v>
      </c>
      <c r="I92" s="15" t="s">
        <v>245</v>
      </c>
      <c r="J92" s="15" t="s">
        <v>246</v>
      </c>
    </row>
    <row r="93" spans="1:10" x14ac:dyDescent="0.25">
      <c r="A93" s="15" t="s">
        <v>181</v>
      </c>
      <c r="D93" s="15" t="s">
        <v>97</v>
      </c>
      <c r="E93" s="15" t="s">
        <v>280</v>
      </c>
      <c r="F93" s="15" t="s">
        <v>185</v>
      </c>
      <c r="G93" s="15" t="s">
        <v>549</v>
      </c>
      <c r="H93" s="15" t="s">
        <v>550</v>
      </c>
      <c r="I93" s="15" t="s">
        <v>245</v>
      </c>
      <c r="J93" s="15" t="s">
        <v>246</v>
      </c>
    </row>
    <row r="94" spans="1:10" x14ac:dyDescent="0.25">
      <c r="A94" s="15" t="s">
        <v>181</v>
      </c>
      <c r="D94" s="15" t="s">
        <v>98</v>
      </c>
      <c r="E94" s="15" t="s">
        <v>281</v>
      </c>
      <c r="F94" s="15" t="s">
        <v>185</v>
      </c>
      <c r="G94" s="15" t="s">
        <v>551</v>
      </c>
      <c r="H94" s="15" t="s">
        <v>552</v>
      </c>
      <c r="I94" s="15" t="s">
        <v>245</v>
      </c>
      <c r="J94" s="15" t="s">
        <v>246</v>
      </c>
    </row>
    <row r="95" spans="1:10" x14ac:dyDescent="0.25">
      <c r="A95" s="15" t="s">
        <v>181</v>
      </c>
      <c r="D95" s="15" t="s">
        <v>99</v>
      </c>
      <c r="E95" s="15" t="s">
        <v>282</v>
      </c>
      <c r="F95" s="15" t="s">
        <v>185</v>
      </c>
      <c r="G95" s="15" t="s">
        <v>553</v>
      </c>
      <c r="H95" s="15" t="s">
        <v>554</v>
      </c>
      <c r="I95" s="15" t="s">
        <v>245</v>
      </c>
      <c r="J95" s="15" t="s">
        <v>246</v>
      </c>
    </row>
    <row r="96" spans="1:10" x14ac:dyDescent="0.25">
      <c r="A96" s="15" t="s">
        <v>181</v>
      </c>
      <c r="D96" s="15" t="s">
        <v>100</v>
      </c>
      <c r="E96" s="15" t="s">
        <v>283</v>
      </c>
      <c r="F96" s="15" t="s">
        <v>185</v>
      </c>
      <c r="G96" s="15" t="s">
        <v>555</v>
      </c>
      <c r="H96" s="15" t="s">
        <v>556</v>
      </c>
      <c r="I96" s="15" t="s">
        <v>245</v>
      </c>
      <c r="J96" s="15" t="s">
        <v>246</v>
      </c>
    </row>
    <row r="97" spans="1:10" x14ac:dyDescent="0.25">
      <c r="A97" s="15" t="s">
        <v>181</v>
      </c>
      <c r="D97" s="15" t="s">
        <v>101</v>
      </c>
      <c r="E97" s="15" t="s">
        <v>284</v>
      </c>
      <c r="F97" s="15" t="s">
        <v>185</v>
      </c>
      <c r="G97" s="15" t="s">
        <v>557</v>
      </c>
      <c r="H97" s="15" t="s">
        <v>558</v>
      </c>
      <c r="I97" s="15" t="s">
        <v>245</v>
      </c>
      <c r="J97" s="15" t="s">
        <v>246</v>
      </c>
    </row>
    <row r="98" spans="1:10" x14ac:dyDescent="0.25">
      <c r="A98" s="15" t="s">
        <v>181</v>
      </c>
      <c r="D98" s="15" t="s">
        <v>102</v>
      </c>
      <c r="E98" s="15" t="s">
        <v>285</v>
      </c>
      <c r="F98" s="15" t="s">
        <v>185</v>
      </c>
      <c r="G98" s="15" t="s">
        <v>559</v>
      </c>
      <c r="H98" s="15" t="s">
        <v>560</v>
      </c>
      <c r="I98" s="15" t="s">
        <v>245</v>
      </c>
      <c r="J98" s="15" t="s">
        <v>246</v>
      </c>
    </row>
    <row r="99" spans="1:10" x14ac:dyDescent="0.25">
      <c r="A99" s="15" t="s">
        <v>181</v>
      </c>
      <c r="D99" s="15" t="s">
        <v>103</v>
      </c>
      <c r="E99" s="15" t="s">
        <v>286</v>
      </c>
      <c r="F99" s="15" t="s">
        <v>185</v>
      </c>
      <c r="G99" s="15" t="s">
        <v>561</v>
      </c>
      <c r="H99" s="15" t="s">
        <v>562</v>
      </c>
      <c r="I99" s="15" t="s">
        <v>245</v>
      </c>
      <c r="J99" s="15" t="s">
        <v>246</v>
      </c>
    </row>
    <row r="100" spans="1:10" x14ac:dyDescent="0.25">
      <c r="A100" s="15" t="s">
        <v>181</v>
      </c>
      <c r="D100" s="15" t="s">
        <v>104</v>
      </c>
      <c r="E100" s="15" t="s">
        <v>287</v>
      </c>
      <c r="F100" s="15" t="s">
        <v>185</v>
      </c>
      <c r="G100" s="15" t="s">
        <v>563</v>
      </c>
      <c r="H100" s="15" t="s">
        <v>564</v>
      </c>
      <c r="I100" s="15" t="s">
        <v>245</v>
      </c>
      <c r="J100" s="15" t="s">
        <v>246</v>
      </c>
    </row>
    <row r="101" spans="1:10" x14ac:dyDescent="0.25">
      <c r="A101" s="15" t="s">
        <v>181</v>
      </c>
      <c r="D101" s="15" t="s">
        <v>105</v>
      </c>
      <c r="E101" s="15" t="s">
        <v>288</v>
      </c>
      <c r="F101" s="15" t="s">
        <v>185</v>
      </c>
      <c r="G101" s="15" t="s">
        <v>565</v>
      </c>
      <c r="H101" s="15" t="s">
        <v>566</v>
      </c>
      <c r="I101" s="15" t="s">
        <v>245</v>
      </c>
      <c r="J101" s="15" t="s">
        <v>246</v>
      </c>
    </row>
    <row r="102" spans="1:10" x14ac:dyDescent="0.25">
      <c r="A102" s="15" t="s">
        <v>181</v>
      </c>
      <c r="D102" s="15" t="s">
        <v>106</v>
      </c>
      <c r="E102" s="15" t="s">
        <v>289</v>
      </c>
      <c r="F102" s="15" t="s">
        <v>185</v>
      </c>
      <c r="G102" s="15" t="s">
        <v>567</v>
      </c>
      <c r="H102" s="15" t="s">
        <v>568</v>
      </c>
      <c r="I102" s="15" t="s">
        <v>245</v>
      </c>
      <c r="J102" s="15" t="s">
        <v>246</v>
      </c>
    </row>
    <row r="103" spans="1:10" x14ac:dyDescent="0.25">
      <c r="A103" s="15" t="s">
        <v>181</v>
      </c>
      <c r="D103" s="15" t="s">
        <v>107</v>
      </c>
      <c r="E103" s="15" t="s">
        <v>290</v>
      </c>
      <c r="F103" s="15" t="s">
        <v>185</v>
      </c>
      <c r="G103" s="15" t="s">
        <v>569</v>
      </c>
      <c r="H103" s="15" t="s">
        <v>570</v>
      </c>
      <c r="I103" s="15" t="s">
        <v>248</v>
      </c>
      <c r="J103" s="15" t="s">
        <v>249</v>
      </c>
    </row>
    <row r="104" spans="1:10" x14ac:dyDescent="0.25">
      <c r="A104" s="15" t="s">
        <v>181</v>
      </c>
      <c r="D104" s="15" t="s">
        <v>108</v>
      </c>
      <c r="E104" s="15" t="s">
        <v>291</v>
      </c>
      <c r="F104" s="15" t="s">
        <v>185</v>
      </c>
      <c r="G104" s="15" t="s">
        <v>571</v>
      </c>
      <c r="H104" s="15" t="s">
        <v>572</v>
      </c>
      <c r="I104" s="15" t="s">
        <v>248</v>
      </c>
      <c r="J104" s="15" t="s">
        <v>249</v>
      </c>
    </row>
    <row r="105" spans="1:10" x14ac:dyDescent="0.25">
      <c r="A105" s="15" t="s">
        <v>181</v>
      </c>
      <c r="D105" s="15" t="s">
        <v>109</v>
      </c>
      <c r="E105" s="15" t="s">
        <v>292</v>
      </c>
      <c r="F105" s="15" t="s">
        <v>185</v>
      </c>
      <c r="G105" s="15" t="s">
        <v>573</v>
      </c>
      <c r="H105" s="15" t="s">
        <v>574</v>
      </c>
      <c r="I105" s="15" t="s">
        <v>248</v>
      </c>
      <c r="J105" s="15" t="s">
        <v>249</v>
      </c>
    </row>
    <row r="106" spans="1:10" x14ac:dyDescent="0.25">
      <c r="A106" s="15" t="s">
        <v>181</v>
      </c>
      <c r="D106" s="15" t="s">
        <v>110</v>
      </c>
      <c r="E106" s="15" t="s">
        <v>293</v>
      </c>
      <c r="F106" s="15" t="s">
        <v>185</v>
      </c>
      <c r="G106" s="15" t="s">
        <v>575</v>
      </c>
      <c r="H106" s="15" t="s">
        <v>576</v>
      </c>
      <c r="I106" s="15" t="s">
        <v>248</v>
      </c>
      <c r="J106" s="15" t="s">
        <v>249</v>
      </c>
    </row>
    <row r="107" spans="1:10" x14ac:dyDescent="0.25">
      <c r="A107" s="15" t="s">
        <v>181</v>
      </c>
      <c r="D107" s="15" t="s">
        <v>111</v>
      </c>
      <c r="E107" s="15" t="s">
        <v>294</v>
      </c>
      <c r="F107" s="15" t="s">
        <v>185</v>
      </c>
      <c r="G107" s="15" t="s">
        <v>577</v>
      </c>
      <c r="H107" s="15" t="s">
        <v>578</v>
      </c>
      <c r="I107" s="15" t="s">
        <v>248</v>
      </c>
      <c r="J107" s="15" t="s">
        <v>249</v>
      </c>
    </row>
    <row r="108" spans="1:10" x14ac:dyDescent="0.25">
      <c r="A108" s="15" t="s">
        <v>181</v>
      </c>
      <c r="D108" s="15" t="s">
        <v>112</v>
      </c>
      <c r="E108" s="15" t="s">
        <v>295</v>
      </c>
      <c r="F108" s="15" t="s">
        <v>185</v>
      </c>
      <c r="G108" s="15" t="s">
        <v>579</v>
      </c>
      <c r="H108" s="15" t="s">
        <v>580</v>
      </c>
      <c r="I108" s="15" t="s">
        <v>248</v>
      </c>
      <c r="J108" s="15" t="s">
        <v>249</v>
      </c>
    </row>
    <row r="109" spans="1:10" x14ac:dyDescent="0.25">
      <c r="A109" s="15" t="s">
        <v>181</v>
      </c>
      <c r="D109" s="15" t="s">
        <v>113</v>
      </c>
      <c r="E109" s="15" t="s">
        <v>296</v>
      </c>
      <c r="F109" s="15" t="s">
        <v>185</v>
      </c>
      <c r="G109" s="15" t="s">
        <v>581</v>
      </c>
      <c r="H109" s="15" t="s">
        <v>582</v>
      </c>
      <c r="I109" s="15" t="s">
        <v>248</v>
      </c>
      <c r="J109" s="15" t="s">
        <v>249</v>
      </c>
    </row>
    <row r="110" spans="1:10" x14ac:dyDescent="0.25">
      <c r="A110" s="15" t="s">
        <v>181</v>
      </c>
      <c r="D110" s="15" t="s">
        <v>114</v>
      </c>
      <c r="E110" s="15" t="s">
        <v>297</v>
      </c>
      <c r="F110" s="15" t="s">
        <v>185</v>
      </c>
      <c r="G110" s="15" t="s">
        <v>583</v>
      </c>
      <c r="H110" s="15" t="s">
        <v>584</v>
      </c>
      <c r="I110" s="15" t="s">
        <v>248</v>
      </c>
      <c r="J110" s="15" t="s">
        <v>249</v>
      </c>
    </row>
    <row r="111" spans="1:10" x14ac:dyDescent="0.25">
      <c r="A111" s="15" t="s">
        <v>181</v>
      </c>
      <c r="D111" s="15" t="s">
        <v>115</v>
      </c>
      <c r="E111" s="15" t="s">
        <v>298</v>
      </c>
      <c r="F111" s="15" t="s">
        <v>185</v>
      </c>
      <c r="G111" s="15" t="s">
        <v>585</v>
      </c>
      <c r="H111" s="15" t="s">
        <v>586</v>
      </c>
      <c r="I111" s="15" t="s">
        <v>248</v>
      </c>
      <c r="J111" s="15" t="s">
        <v>249</v>
      </c>
    </row>
    <row r="112" spans="1:10" x14ac:dyDescent="0.25">
      <c r="A112" s="15" t="s">
        <v>181</v>
      </c>
      <c r="D112" s="15" t="s">
        <v>116</v>
      </c>
      <c r="E112" s="15" t="s">
        <v>299</v>
      </c>
      <c r="F112" s="15" t="s">
        <v>185</v>
      </c>
      <c r="G112" s="15" t="s">
        <v>587</v>
      </c>
      <c r="H112" s="15" t="s">
        <v>588</v>
      </c>
      <c r="I112" s="15" t="s">
        <v>186</v>
      </c>
      <c r="J112" s="15" t="s">
        <v>187</v>
      </c>
    </row>
    <row r="113" spans="1:10" x14ac:dyDescent="0.25">
      <c r="A113" s="15" t="s">
        <v>181</v>
      </c>
      <c r="D113" s="15" t="s">
        <v>117</v>
      </c>
      <c r="E113" s="15" t="s">
        <v>300</v>
      </c>
      <c r="F113" s="15" t="s">
        <v>185</v>
      </c>
      <c r="G113" s="15" t="s">
        <v>589</v>
      </c>
      <c r="H113" s="15" t="s">
        <v>590</v>
      </c>
      <c r="I113" s="15" t="s">
        <v>186</v>
      </c>
      <c r="J113" s="15" t="s">
        <v>187</v>
      </c>
    </row>
    <row r="114" spans="1:10" x14ac:dyDescent="0.25">
      <c r="A114" s="15" t="s">
        <v>181</v>
      </c>
      <c r="D114" s="15" t="s">
        <v>118</v>
      </c>
      <c r="E114" s="15" t="s">
        <v>301</v>
      </c>
      <c r="F114" s="15" t="s">
        <v>185</v>
      </c>
      <c r="G114" s="15" t="s">
        <v>591</v>
      </c>
      <c r="H114" s="15" t="s">
        <v>592</v>
      </c>
      <c r="I114" s="15" t="s">
        <v>186</v>
      </c>
      <c r="J114" s="15" t="s">
        <v>187</v>
      </c>
    </row>
    <row r="115" spans="1:10" x14ac:dyDescent="0.25">
      <c r="A115" s="15" t="s">
        <v>181</v>
      </c>
      <c r="D115" s="15" t="s">
        <v>119</v>
      </c>
      <c r="E115" s="15" t="s">
        <v>302</v>
      </c>
      <c r="F115" s="15" t="s">
        <v>185</v>
      </c>
      <c r="G115" s="15" t="s">
        <v>593</v>
      </c>
      <c r="H115" s="15" t="s">
        <v>594</v>
      </c>
      <c r="I115" s="15" t="s">
        <v>186</v>
      </c>
      <c r="J115" s="15" t="s">
        <v>187</v>
      </c>
    </row>
    <row r="116" spans="1:10" x14ac:dyDescent="0.25">
      <c r="A116" s="15" t="s">
        <v>181</v>
      </c>
      <c r="D116" s="15" t="s">
        <v>120</v>
      </c>
      <c r="E116" s="15" t="s">
        <v>303</v>
      </c>
      <c r="F116" s="15" t="s">
        <v>185</v>
      </c>
      <c r="G116" s="15" t="s">
        <v>595</v>
      </c>
      <c r="H116" s="15" t="s">
        <v>596</v>
      </c>
      <c r="I116" s="15" t="s">
        <v>186</v>
      </c>
      <c r="J116" s="15" t="s">
        <v>187</v>
      </c>
    </row>
    <row r="117" spans="1:10" x14ac:dyDescent="0.25">
      <c r="A117" s="15" t="s">
        <v>181</v>
      </c>
      <c r="D117" s="15" t="s">
        <v>121</v>
      </c>
      <c r="E117" s="15" t="s">
        <v>304</v>
      </c>
      <c r="F117" s="15" t="s">
        <v>185</v>
      </c>
      <c r="G117" s="15" t="s">
        <v>597</v>
      </c>
      <c r="H117" s="15" t="s">
        <v>598</v>
      </c>
      <c r="I117" s="15" t="s">
        <v>186</v>
      </c>
      <c r="J117" s="15" t="s">
        <v>187</v>
      </c>
    </row>
    <row r="118" spans="1:10" x14ac:dyDescent="0.25">
      <c r="A118" s="15" t="s">
        <v>181</v>
      </c>
      <c r="D118" s="15" t="s">
        <v>122</v>
      </c>
      <c r="E118" s="15" t="s">
        <v>305</v>
      </c>
      <c r="F118" s="15" t="s">
        <v>185</v>
      </c>
      <c r="G118" s="15" t="s">
        <v>599</v>
      </c>
      <c r="H118" s="15" t="s">
        <v>600</v>
      </c>
      <c r="I118" s="15" t="s">
        <v>186</v>
      </c>
      <c r="J118" s="15" t="s">
        <v>187</v>
      </c>
    </row>
    <row r="119" spans="1:10" x14ac:dyDescent="0.25">
      <c r="A119" s="15" t="s">
        <v>181</v>
      </c>
      <c r="D119" s="15" t="s">
        <v>123</v>
      </c>
      <c r="E119" s="15" t="s">
        <v>306</v>
      </c>
      <c r="F119" s="15" t="s">
        <v>185</v>
      </c>
      <c r="G119" s="15" t="s">
        <v>601</v>
      </c>
      <c r="H119" s="15" t="s">
        <v>602</v>
      </c>
      <c r="I119" s="15" t="s">
        <v>186</v>
      </c>
      <c r="J119" s="15" t="s">
        <v>187</v>
      </c>
    </row>
    <row r="120" spans="1:10" x14ac:dyDescent="0.25">
      <c r="A120" s="15" t="s">
        <v>181</v>
      </c>
      <c r="D120" s="15" t="s">
        <v>124</v>
      </c>
      <c r="E120" s="15" t="s">
        <v>307</v>
      </c>
      <c r="F120" s="15" t="s">
        <v>185</v>
      </c>
      <c r="G120" s="15" t="s">
        <v>603</v>
      </c>
      <c r="H120" s="15" t="s">
        <v>604</v>
      </c>
      <c r="I120" s="15" t="s">
        <v>186</v>
      </c>
      <c r="J120" s="15" t="s">
        <v>187</v>
      </c>
    </row>
    <row r="121" spans="1:10" x14ac:dyDescent="0.25">
      <c r="A121" s="15" t="s">
        <v>181</v>
      </c>
      <c r="D121" s="15" t="s">
        <v>125</v>
      </c>
      <c r="E121" s="15" t="s">
        <v>308</v>
      </c>
      <c r="F121" s="15" t="s">
        <v>185</v>
      </c>
      <c r="G121" s="15" t="s">
        <v>605</v>
      </c>
      <c r="H121" s="15" t="s">
        <v>606</v>
      </c>
      <c r="I121" s="15" t="s">
        <v>206</v>
      </c>
      <c r="J121" s="15" t="s">
        <v>207</v>
      </c>
    </row>
    <row r="122" spans="1:10" x14ac:dyDescent="0.25">
      <c r="A122" s="15" t="s">
        <v>181</v>
      </c>
      <c r="D122" s="15" t="s">
        <v>126</v>
      </c>
      <c r="E122" s="15" t="s">
        <v>309</v>
      </c>
      <c r="F122" s="15" t="s">
        <v>185</v>
      </c>
      <c r="G122" s="15" t="s">
        <v>607</v>
      </c>
      <c r="H122" s="15" t="s">
        <v>608</v>
      </c>
      <c r="I122" s="15" t="s">
        <v>206</v>
      </c>
      <c r="J122" s="15" t="s">
        <v>207</v>
      </c>
    </row>
    <row r="123" spans="1:10" x14ac:dyDescent="0.25">
      <c r="A123" s="15" t="s">
        <v>181</v>
      </c>
      <c r="D123" s="15" t="s">
        <v>127</v>
      </c>
      <c r="E123" s="15" t="s">
        <v>310</v>
      </c>
      <c r="F123" s="15" t="s">
        <v>185</v>
      </c>
      <c r="G123" s="15" t="s">
        <v>609</v>
      </c>
      <c r="H123" s="15" t="s">
        <v>610</v>
      </c>
      <c r="I123" s="15" t="s">
        <v>206</v>
      </c>
      <c r="J123" s="15" t="s">
        <v>207</v>
      </c>
    </row>
    <row r="124" spans="1:10" x14ac:dyDescent="0.25">
      <c r="A124" s="15" t="s">
        <v>181</v>
      </c>
      <c r="D124" s="15" t="s">
        <v>128</v>
      </c>
      <c r="E124" s="15" t="s">
        <v>311</v>
      </c>
      <c r="F124" s="15" t="s">
        <v>185</v>
      </c>
      <c r="G124" s="15" t="s">
        <v>611</v>
      </c>
      <c r="H124" s="15" t="s">
        <v>612</v>
      </c>
      <c r="I124" s="15" t="s">
        <v>206</v>
      </c>
      <c r="J124" s="15" t="s">
        <v>207</v>
      </c>
    </row>
    <row r="125" spans="1:10" x14ac:dyDescent="0.25">
      <c r="A125" s="15" t="s">
        <v>181</v>
      </c>
      <c r="D125" s="15" t="s">
        <v>129</v>
      </c>
      <c r="E125" s="15" t="s">
        <v>312</v>
      </c>
      <c r="F125" s="15" t="s">
        <v>185</v>
      </c>
      <c r="G125" s="15" t="s">
        <v>613</v>
      </c>
      <c r="H125" s="15" t="s">
        <v>614</v>
      </c>
      <c r="I125" s="15" t="s">
        <v>206</v>
      </c>
      <c r="J125" s="15" t="s">
        <v>207</v>
      </c>
    </row>
    <row r="126" spans="1:10" x14ac:dyDescent="0.25">
      <c r="A126" s="15" t="s">
        <v>181</v>
      </c>
      <c r="D126" s="15" t="s">
        <v>130</v>
      </c>
      <c r="E126" s="15" t="s">
        <v>313</v>
      </c>
      <c r="F126" s="15" t="s">
        <v>185</v>
      </c>
      <c r="G126" s="15" t="s">
        <v>615</v>
      </c>
      <c r="H126" s="15" t="s">
        <v>616</v>
      </c>
      <c r="I126" s="15" t="s">
        <v>206</v>
      </c>
      <c r="J126" s="15" t="s">
        <v>207</v>
      </c>
    </row>
    <row r="127" spans="1:10" x14ac:dyDescent="0.25">
      <c r="A127" s="15" t="s">
        <v>181</v>
      </c>
      <c r="D127" s="15" t="s">
        <v>131</v>
      </c>
      <c r="E127" s="15" t="s">
        <v>314</v>
      </c>
      <c r="F127" s="15" t="s">
        <v>185</v>
      </c>
      <c r="G127" s="15" t="s">
        <v>617</v>
      </c>
      <c r="H127" s="15" t="s">
        <v>618</v>
      </c>
      <c r="I127" s="15" t="s">
        <v>206</v>
      </c>
      <c r="J127" s="15" t="s">
        <v>207</v>
      </c>
    </row>
    <row r="128" spans="1:10" x14ac:dyDescent="0.25">
      <c r="A128" s="15" t="s">
        <v>181</v>
      </c>
      <c r="D128" s="15" t="s">
        <v>132</v>
      </c>
      <c r="E128" s="15" t="s">
        <v>315</v>
      </c>
      <c r="F128" s="15" t="s">
        <v>185</v>
      </c>
      <c r="G128" s="15" t="s">
        <v>619</v>
      </c>
      <c r="H128" s="15" t="s">
        <v>620</v>
      </c>
      <c r="I128" s="15" t="s">
        <v>206</v>
      </c>
      <c r="J128" s="15" t="s">
        <v>207</v>
      </c>
    </row>
    <row r="129" spans="1:10" x14ac:dyDescent="0.25">
      <c r="A129" s="15" t="s">
        <v>181</v>
      </c>
      <c r="D129" s="15" t="s">
        <v>133</v>
      </c>
      <c r="E129" s="15" t="s">
        <v>316</v>
      </c>
      <c r="F129" s="15" t="s">
        <v>185</v>
      </c>
      <c r="G129" s="15" t="s">
        <v>621</v>
      </c>
      <c r="H129" s="15" t="s">
        <v>622</v>
      </c>
      <c r="I129" s="15" t="s">
        <v>206</v>
      </c>
      <c r="J129" s="15" t="s">
        <v>207</v>
      </c>
    </row>
    <row r="130" spans="1:10" x14ac:dyDescent="0.25">
      <c r="A130" s="15" t="s">
        <v>181</v>
      </c>
      <c r="D130" s="15" t="s">
        <v>134</v>
      </c>
      <c r="E130" s="15" t="s">
        <v>317</v>
      </c>
      <c r="F130" s="15" t="s">
        <v>185</v>
      </c>
      <c r="G130" s="15" t="s">
        <v>623</v>
      </c>
      <c r="H130" s="15" t="s">
        <v>624</v>
      </c>
      <c r="I130" s="15" t="s">
        <v>206</v>
      </c>
      <c r="J130" s="15" t="s">
        <v>207</v>
      </c>
    </row>
    <row r="131" spans="1:10" x14ac:dyDescent="0.25">
      <c r="A131" s="15" t="s">
        <v>181</v>
      </c>
      <c r="D131" s="15" t="s">
        <v>135</v>
      </c>
      <c r="E131" s="15" t="s">
        <v>318</v>
      </c>
      <c r="F131" s="15" t="s">
        <v>185</v>
      </c>
      <c r="G131" s="15" t="s">
        <v>625</v>
      </c>
      <c r="H131" s="15" t="s">
        <v>626</v>
      </c>
      <c r="I131" s="15" t="s">
        <v>217</v>
      </c>
      <c r="J131" s="15" t="s">
        <v>218</v>
      </c>
    </row>
    <row r="132" spans="1:10" x14ac:dyDescent="0.25">
      <c r="A132" s="15" t="s">
        <v>181</v>
      </c>
      <c r="D132" s="15" t="s">
        <v>136</v>
      </c>
      <c r="E132" s="15" t="s">
        <v>319</v>
      </c>
      <c r="F132" s="15" t="s">
        <v>185</v>
      </c>
      <c r="G132" s="15" t="s">
        <v>627</v>
      </c>
      <c r="H132" s="15" t="s">
        <v>628</v>
      </c>
      <c r="I132" s="15" t="s">
        <v>217</v>
      </c>
      <c r="J132" s="15" t="s">
        <v>218</v>
      </c>
    </row>
    <row r="133" spans="1:10" x14ac:dyDescent="0.25">
      <c r="A133" s="15" t="s">
        <v>181</v>
      </c>
      <c r="D133" s="15" t="s">
        <v>137</v>
      </c>
      <c r="E133" s="15" t="s">
        <v>320</v>
      </c>
      <c r="F133" s="15" t="s">
        <v>185</v>
      </c>
      <c r="G133" s="15" t="s">
        <v>629</v>
      </c>
      <c r="H133" s="15" t="s">
        <v>630</v>
      </c>
      <c r="I133" s="15" t="s">
        <v>248</v>
      </c>
      <c r="J133" s="15" t="s">
        <v>249</v>
      </c>
    </row>
    <row r="134" spans="1:10" x14ac:dyDescent="0.25">
      <c r="A134" s="15" t="s">
        <v>181</v>
      </c>
      <c r="D134" s="15" t="s">
        <v>138</v>
      </c>
      <c r="E134" s="15" t="s">
        <v>321</v>
      </c>
      <c r="F134" s="15" t="s">
        <v>185</v>
      </c>
      <c r="G134" s="15" t="s">
        <v>631</v>
      </c>
      <c r="H134" s="15" t="s">
        <v>632</v>
      </c>
      <c r="I134" s="15" t="s">
        <v>248</v>
      </c>
      <c r="J134" s="15" t="s">
        <v>249</v>
      </c>
    </row>
    <row r="135" spans="1:10" x14ac:dyDescent="0.25">
      <c r="A135" s="15" t="s">
        <v>181</v>
      </c>
      <c r="D135" s="15" t="s">
        <v>139</v>
      </c>
      <c r="E135" s="15" t="s">
        <v>322</v>
      </c>
      <c r="F135" s="15" t="s">
        <v>185</v>
      </c>
      <c r="G135" s="15" t="s">
        <v>633</v>
      </c>
      <c r="H135" s="15" t="s">
        <v>634</v>
      </c>
      <c r="I135" s="15" t="s">
        <v>248</v>
      </c>
      <c r="J135" s="15" t="s">
        <v>249</v>
      </c>
    </row>
    <row r="136" spans="1:10" x14ac:dyDescent="0.25">
      <c r="A136" s="15" t="s">
        <v>181</v>
      </c>
      <c r="D136" s="15" t="s">
        <v>140</v>
      </c>
      <c r="E136" s="15" t="s">
        <v>323</v>
      </c>
      <c r="F136" s="15" t="s">
        <v>185</v>
      </c>
      <c r="G136" s="15" t="s">
        <v>635</v>
      </c>
      <c r="H136" s="15" t="s">
        <v>636</v>
      </c>
      <c r="I136" s="15" t="s">
        <v>248</v>
      </c>
      <c r="J136" s="15" t="s">
        <v>249</v>
      </c>
    </row>
    <row r="137" spans="1:10" x14ac:dyDescent="0.25">
      <c r="A137" s="15" t="s">
        <v>181</v>
      </c>
      <c r="D137" s="15" t="s">
        <v>336</v>
      </c>
      <c r="E137" s="15" t="s">
        <v>337</v>
      </c>
      <c r="F137" s="15" t="s">
        <v>338</v>
      </c>
      <c r="G137" s="15" t="s">
        <v>637</v>
      </c>
      <c r="H137" s="15" t="s">
        <v>638</v>
      </c>
      <c r="I137" s="15" t="s">
        <v>186</v>
      </c>
      <c r="J137" s="15" t="s">
        <v>187</v>
      </c>
    </row>
    <row r="138" spans="1:10" x14ac:dyDescent="0.25">
      <c r="A138" s="15" t="s">
        <v>181</v>
      </c>
      <c r="D138" s="15" t="s">
        <v>339</v>
      </c>
      <c r="E138" s="15" t="s">
        <v>340</v>
      </c>
      <c r="F138" s="15" t="s">
        <v>338</v>
      </c>
      <c r="G138" s="15" t="s">
        <v>639</v>
      </c>
      <c r="H138" s="15" t="s">
        <v>640</v>
      </c>
      <c r="I138" s="15" t="s">
        <v>186</v>
      </c>
      <c r="J138" s="15" t="s">
        <v>187</v>
      </c>
    </row>
    <row r="139" spans="1:10" x14ac:dyDescent="0.25">
      <c r="A139" s="15" t="s">
        <v>181</v>
      </c>
      <c r="D139" s="15" t="s">
        <v>341</v>
      </c>
      <c r="E139" s="15" t="s">
        <v>342</v>
      </c>
      <c r="F139" s="15" t="s">
        <v>338</v>
      </c>
      <c r="G139" s="15" t="s">
        <v>641</v>
      </c>
      <c r="H139" s="15" t="s">
        <v>642</v>
      </c>
      <c r="I139" s="15" t="s">
        <v>186</v>
      </c>
      <c r="J139" s="15" t="s">
        <v>187</v>
      </c>
    </row>
    <row r="140" spans="1:10" x14ac:dyDescent="0.25">
      <c r="A140" s="15" t="s">
        <v>181</v>
      </c>
      <c r="D140" s="15" t="s">
        <v>343</v>
      </c>
      <c r="E140" s="15" t="s">
        <v>344</v>
      </c>
      <c r="F140" s="15" t="s">
        <v>338</v>
      </c>
      <c r="G140" s="15" t="s">
        <v>643</v>
      </c>
      <c r="H140" s="15" t="s">
        <v>644</v>
      </c>
      <c r="I140" s="15" t="s">
        <v>186</v>
      </c>
      <c r="J140" s="15" t="s">
        <v>187</v>
      </c>
    </row>
    <row r="141" spans="1:10" x14ac:dyDescent="0.25">
      <c r="A141" s="15" t="s">
        <v>181</v>
      </c>
      <c r="D141" s="15" t="s">
        <v>345</v>
      </c>
      <c r="E141" s="15" t="s">
        <v>346</v>
      </c>
      <c r="F141" s="15" t="s">
        <v>338</v>
      </c>
      <c r="G141" s="15" t="s">
        <v>645</v>
      </c>
      <c r="H141" s="15" t="s">
        <v>646</v>
      </c>
      <c r="I141" s="15" t="s">
        <v>186</v>
      </c>
      <c r="J141" s="15" t="s">
        <v>187</v>
      </c>
    </row>
    <row r="142" spans="1:10" x14ac:dyDescent="0.25">
      <c r="A142" s="15" t="s">
        <v>181</v>
      </c>
      <c r="D142" s="15" t="s">
        <v>347</v>
      </c>
      <c r="E142" s="15" t="s">
        <v>348</v>
      </c>
      <c r="F142" s="15" t="s">
        <v>338</v>
      </c>
      <c r="G142" s="15" t="s">
        <v>454</v>
      </c>
      <c r="H142" s="15" t="s">
        <v>647</v>
      </c>
      <c r="I142" s="15" t="s">
        <v>186</v>
      </c>
      <c r="J142" s="15" t="s">
        <v>187</v>
      </c>
    </row>
    <row r="143" spans="1:10" x14ac:dyDescent="0.25">
      <c r="A143" s="15" t="s">
        <v>181</v>
      </c>
      <c r="D143" s="15" t="s">
        <v>349</v>
      </c>
      <c r="E143" s="15" t="s">
        <v>350</v>
      </c>
      <c r="F143" s="15" t="s">
        <v>338</v>
      </c>
      <c r="G143" s="15" t="s">
        <v>648</v>
      </c>
      <c r="H143" s="15" t="s">
        <v>649</v>
      </c>
      <c r="I143" s="15" t="s">
        <v>186</v>
      </c>
      <c r="J143" s="15" t="s">
        <v>187</v>
      </c>
    </row>
    <row r="144" spans="1:10" x14ac:dyDescent="0.25">
      <c r="A144" s="15" t="s">
        <v>181</v>
      </c>
      <c r="D144" s="15" t="s">
        <v>351</v>
      </c>
      <c r="E144" s="15" t="s">
        <v>352</v>
      </c>
      <c r="F144" s="15" t="s">
        <v>338</v>
      </c>
      <c r="G144" s="15" t="s">
        <v>650</v>
      </c>
      <c r="H144" s="15" t="s">
        <v>651</v>
      </c>
      <c r="I144" s="15" t="s">
        <v>186</v>
      </c>
      <c r="J144" s="15" t="s">
        <v>187</v>
      </c>
    </row>
    <row r="145" spans="1:10" x14ac:dyDescent="0.25">
      <c r="A145" s="15" t="s">
        <v>181</v>
      </c>
      <c r="D145" s="15" t="s">
        <v>353</v>
      </c>
      <c r="E145" s="15" t="s">
        <v>354</v>
      </c>
      <c r="F145" s="15" t="s">
        <v>338</v>
      </c>
      <c r="G145" s="15" t="s">
        <v>652</v>
      </c>
      <c r="H145" s="15" t="s">
        <v>653</v>
      </c>
      <c r="I145" s="15" t="s">
        <v>186</v>
      </c>
      <c r="J145" s="15" t="s">
        <v>187</v>
      </c>
    </row>
    <row r="146" spans="1:10" x14ac:dyDescent="0.25">
      <c r="A146" s="15" t="s">
        <v>181</v>
      </c>
      <c r="D146" s="15" t="s">
        <v>355</v>
      </c>
      <c r="E146" s="15" t="s">
        <v>356</v>
      </c>
      <c r="F146" s="15" t="s">
        <v>338</v>
      </c>
      <c r="G146" s="15" t="s">
        <v>654</v>
      </c>
      <c r="H146" s="15" t="s">
        <v>655</v>
      </c>
      <c r="I146" s="15" t="s">
        <v>186</v>
      </c>
      <c r="J146" s="15" t="s">
        <v>187</v>
      </c>
    </row>
    <row r="147" spans="1:10" x14ac:dyDescent="0.25">
      <c r="A147" s="15" t="s">
        <v>181</v>
      </c>
      <c r="D147" s="15" t="s">
        <v>357</v>
      </c>
      <c r="E147" s="15" t="s">
        <v>358</v>
      </c>
      <c r="F147" s="15" t="s">
        <v>338</v>
      </c>
      <c r="G147" s="15" t="s">
        <v>656</v>
      </c>
      <c r="H147" s="15" t="s">
        <v>657</v>
      </c>
      <c r="I147" s="15" t="s">
        <v>186</v>
      </c>
      <c r="J147" s="15" t="s">
        <v>187</v>
      </c>
    </row>
    <row r="148" spans="1:10" x14ac:dyDescent="0.25">
      <c r="A148" s="15" t="s">
        <v>181</v>
      </c>
      <c r="D148" s="15" t="s">
        <v>359</v>
      </c>
      <c r="E148" s="15" t="s">
        <v>360</v>
      </c>
      <c r="F148" s="15" t="s">
        <v>338</v>
      </c>
      <c r="G148" s="15" t="s">
        <v>658</v>
      </c>
      <c r="H148" s="15" t="s">
        <v>659</v>
      </c>
      <c r="I148" s="15" t="s">
        <v>186</v>
      </c>
      <c r="J148" s="15" t="s">
        <v>187</v>
      </c>
    </row>
    <row r="149" spans="1:10" x14ac:dyDescent="0.25">
      <c r="A149" s="15" t="s">
        <v>181</v>
      </c>
      <c r="D149" s="15" t="s">
        <v>361</v>
      </c>
      <c r="E149" s="15" t="s">
        <v>362</v>
      </c>
      <c r="F149" s="15" t="s">
        <v>338</v>
      </c>
      <c r="G149" s="15" t="s">
        <v>660</v>
      </c>
      <c r="H149" s="15" t="s">
        <v>661</v>
      </c>
      <c r="I149" s="15" t="s">
        <v>186</v>
      </c>
      <c r="J149" s="15" t="s">
        <v>187</v>
      </c>
    </row>
    <row r="150" spans="1:10" x14ac:dyDescent="0.25">
      <c r="A150" s="15" t="s">
        <v>181</v>
      </c>
      <c r="D150" s="15" t="s">
        <v>363</v>
      </c>
      <c r="E150" s="15" t="s">
        <v>364</v>
      </c>
      <c r="F150" s="15" t="s">
        <v>338</v>
      </c>
      <c r="G150" s="15" t="s">
        <v>662</v>
      </c>
      <c r="H150" s="15" t="s">
        <v>663</v>
      </c>
      <c r="I150" s="15" t="s">
        <v>186</v>
      </c>
      <c r="J150" s="15" t="s">
        <v>187</v>
      </c>
    </row>
    <row r="151" spans="1:10" x14ac:dyDescent="0.25">
      <c r="A151" s="15" t="s">
        <v>181</v>
      </c>
      <c r="D151" s="15" t="s">
        <v>365</v>
      </c>
      <c r="E151" s="15" t="s">
        <v>366</v>
      </c>
      <c r="F151" s="15" t="s">
        <v>338</v>
      </c>
      <c r="G151" s="15" t="s">
        <v>664</v>
      </c>
      <c r="H151" s="15" t="s">
        <v>665</v>
      </c>
      <c r="I151" s="15" t="s">
        <v>186</v>
      </c>
      <c r="J151" s="15" t="s">
        <v>187</v>
      </c>
    </row>
    <row r="152" spans="1:10" x14ac:dyDescent="0.25">
      <c r="A152" s="15" t="s">
        <v>181</v>
      </c>
      <c r="D152" s="15" t="s">
        <v>367</v>
      </c>
      <c r="E152" s="15" t="s">
        <v>368</v>
      </c>
      <c r="F152" s="15" t="s">
        <v>338</v>
      </c>
      <c r="G152" s="15" t="s">
        <v>666</v>
      </c>
      <c r="H152" s="15" t="s">
        <v>667</v>
      </c>
      <c r="I152" s="15" t="s">
        <v>186</v>
      </c>
      <c r="J152" s="15" t="s">
        <v>187</v>
      </c>
    </row>
    <row r="153" spans="1:10" x14ac:dyDescent="0.25">
      <c r="A153" s="15" t="s">
        <v>181</v>
      </c>
      <c r="D153" s="15" t="s">
        <v>369</v>
      </c>
      <c r="E153" s="15" t="s">
        <v>370</v>
      </c>
      <c r="F153" s="15" t="s">
        <v>338</v>
      </c>
      <c r="G153" s="15" t="s">
        <v>668</v>
      </c>
      <c r="H153" s="15" t="s">
        <v>669</v>
      </c>
      <c r="I153" s="15" t="s">
        <v>186</v>
      </c>
      <c r="J153" s="15" t="s">
        <v>187</v>
      </c>
    </row>
    <row r="154" spans="1:10" x14ac:dyDescent="0.25">
      <c r="A154" s="15" t="s">
        <v>181</v>
      </c>
      <c r="D154" s="15" t="s">
        <v>371</v>
      </c>
      <c r="E154" s="15" t="s">
        <v>372</v>
      </c>
      <c r="F154" s="15" t="s">
        <v>338</v>
      </c>
      <c r="G154" s="15" t="s">
        <v>668</v>
      </c>
      <c r="H154" s="15" t="s">
        <v>669</v>
      </c>
      <c r="I154" s="15" t="s">
        <v>186</v>
      </c>
      <c r="J154" s="15" t="s">
        <v>187</v>
      </c>
    </row>
    <row r="155" spans="1:10" x14ac:dyDescent="0.25">
      <c r="A155" s="15" t="s">
        <v>181</v>
      </c>
      <c r="D155" s="15" t="s">
        <v>373</v>
      </c>
      <c r="E155" s="15" t="s">
        <v>374</v>
      </c>
      <c r="F155" s="15" t="s">
        <v>338</v>
      </c>
      <c r="G155" s="15" t="s">
        <v>668</v>
      </c>
      <c r="H155" s="15" t="s">
        <v>669</v>
      </c>
      <c r="I155" s="15" t="s">
        <v>186</v>
      </c>
      <c r="J155" s="15" t="s">
        <v>187</v>
      </c>
    </row>
    <row r="156" spans="1:10" x14ac:dyDescent="0.25">
      <c r="A156" s="15" t="s">
        <v>181</v>
      </c>
      <c r="D156" s="15" t="s">
        <v>375</v>
      </c>
      <c r="E156" s="15" t="s">
        <v>376</v>
      </c>
      <c r="F156" s="15" t="s">
        <v>338</v>
      </c>
      <c r="G156" s="15" t="s">
        <v>670</v>
      </c>
      <c r="H156" s="15" t="s">
        <v>671</v>
      </c>
      <c r="I156" s="15" t="s">
        <v>186</v>
      </c>
      <c r="J156" s="15" t="s">
        <v>187</v>
      </c>
    </row>
    <row r="157" spans="1:10" x14ac:dyDescent="0.25">
      <c r="A157" s="15" t="s">
        <v>181</v>
      </c>
      <c r="D157" s="15" t="s">
        <v>377</v>
      </c>
      <c r="E157" s="15" t="s">
        <v>378</v>
      </c>
      <c r="F157" s="15" t="s">
        <v>338</v>
      </c>
      <c r="G157" s="15" t="s">
        <v>672</v>
      </c>
      <c r="H157" s="15" t="s">
        <v>673</v>
      </c>
      <c r="I157" s="15" t="s">
        <v>186</v>
      </c>
      <c r="J157" s="15" t="s">
        <v>187</v>
      </c>
    </row>
    <row r="158" spans="1:10" x14ac:dyDescent="0.25">
      <c r="A158" s="15" t="s">
        <v>181</v>
      </c>
      <c r="D158" s="15" t="s">
        <v>379</v>
      </c>
      <c r="E158" s="15" t="s">
        <v>380</v>
      </c>
      <c r="F158" s="15" t="s">
        <v>338</v>
      </c>
      <c r="G158" s="15" t="s">
        <v>674</v>
      </c>
      <c r="H158" s="15" t="s">
        <v>675</v>
      </c>
      <c r="I158" s="15" t="s">
        <v>186</v>
      </c>
      <c r="J158" s="15" t="s">
        <v>187</v>
      </c>
    </row>
    <row r="159" spans="1:10" x14ac:dyDescent="0.25">
      <c r="A159" s="15" t="s">
        <v>181</v>
      </c>
      <c r="D159" s="15" t="s">
        <v>381</v>
      </c>
      <c r="E159" s="15" t="s">
        <v>382</v>
      </c>
      <c r="F159" s="15" t="s">
        <v>338</v>
      </c>
      <c r="G159" s="15" t="s">
        <v>672</v>
      </c>
      <c r="H159" s="15" t="s">
        <v>673</v>
      </c>
      <c r="I159" s="15" t="s">
        <v>186</v>
      </c>
      <c r="J159" s="15" t="s">
        <v>187</v>
      </c>
    </row>
    <row r="160" spans="1:10" x14ac:dyDescent="0.25">
      <c r="A160" s="15" t="s">
        <v>181</v>
      </c>
      <c r="D160" s="15" t="s">
        <v>383</v>
      </c>
      <c r="E160" s="15" t="s">
        <v>384</v>
      </c>
      <c r="F160" s="15" t="s">
        <v>338</v>
      </c>
      <c r="G160" s="15" t="s">
        <v>676</v>
      </c>
      <c r="H160" s="15" t="s">
        <v>677</v>
      </c>
      <c r="I160" s="15" t="s">
        <v>186</v>
      </c>
      <c r="J160" s="15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Item Sales and Margin</vt:lpstr>
      <vt:lpstr>PctPivots</vt:lpstr>
      <vt:lpstr>Report</vt:lpstr>
      <vt:lpstr>'Item Sales and Margin'!Print_Titles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Sales Rank Contribution</dc:title>
  <dc:subject>Jet Basics</dc:subject>
  <dc:creator>Kim R. Duey</dc:creator>
  <dc:description>Display of item sales for a given time period in descending order by sales.  It then buckets the sales into relatable percentage ranges to visually present the impact of the top items on a company's overall sales.</dc:description>
  <cp:lastModifiedBy>Haseeb Tariq</cp:lastModifiedBy>
  <cp:lastPrinted>2015-02-12T17:02:53Z</cp:lastPrinted>
  <dcterms:created xsi:type="dcterms:W3CDTF">2015-01-28T16:03:33Z</dcterms:created>
  <dcterms:modified xsi:type="dcterms:W3CDTF">2023-09-04T11:04:05Z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