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hidePivotFieldList="1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78BBD437D74D5244B216756685795ADFC378030C" xr6:coauthVersionLast="47" xr6:coauthVersionMax="47" xr10:uidLastSave="{C7ADDCE8-54C7-49C7-9094-C72684843EA7}"/>
  <bookViews>
    <workbookView xWindow="-120" yWindow="-120" windowWidth="29040" windowHeight="17520" xr2:uid="{00000000-000D-0000-FFFF-FFFF00000000}"/>
  </bookViews>
  <sheets>
    <sheet name="Items Sold by Customer by Doc" sheetId="100" r:id="rId1"/>
    <sheet name="Report" sheetId="1" r:id="rId2"/>
    <sheet name="Sheet2" sheetId="140" state="veryHidden" r:id="rId3"/>
    <sheet name="Sheet3" sheetId="141" state="veryHidden" r:id="rId4"/>
    <sheet name="Sheet1" sheetId="143" state="veryHidden" r:id="rId5"/>
  </sheets>
  <calcPr calcId="191029"/>
  <pivotCaches>
    <pivotCache cacheId="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7" i="1" l="1"/>
  <c r="X7" i="1"/>
  <c r="Y7" i="1"/>
  <c r="AM9" i="1"/>
  <c r="AN9" i="1"/>
  <c r="AO9" i="1"/>
  <c r="Q60" i="1"/>
  <c r="M60" i="1"/>
  <c r="L60" i="1"/>
  <c r="K60" i="1"/>
  <c r="J60" i="1"/>
  <c r="I60" i="1"/>
  <c r="H60" i="1"/>
  <c r="G60" i="1"/>
  <c r="D60" i="1"/>
  <c r="V60" i="1"/>
  <c r="D5" i="1"/>
  <c r="D6" i="100" s="1"/>
</calcChain>
</file>

<file path=xl/sharedStrings.xml><?xml version="1.0" encoding="utf-8"?>
<sst xmlns="http://schemas.openxmlformats.org/spreadsheetml/2006/main" count="1713" uniqueCount="402">
  <si>
    <t>Auto+Hide+Values</t>
  </si>
  <si>
    <t>Title+Fit</t>
  </si>
  <si>
    <t>Value</t>
  </si>
  <si>
    <t>Tables and Fields</t>
  </si>
  <si>
    <t>Filters</t>
  </si>
  <si>
    <t>Option</t>
  </si>
  <si>
    <t>Hide</t>
  </si>
  <si>
    <t>Links:</t>
  </si>
  <si>
    <t>Headers:</t>
  </si>
  <si>
    <t>Fields:</t>
  </si>
  <si>
    <t>Line No.</t>
  </si>
  <si>
    <t>Document No.</t>
  </si>
  <si>
    <t>Gen. Prod. Posting Group</t>
  </si>
  <si>
    <t>Unit Cost</t>
  </si>
  <si>
    <t>Unit of Measure Code</t>
  </si>
  <si>
    <t>Posting Date</t>
  </si>
  <si>
    <t>Description</t>
  </si>
  <si>
    <t>Quantity</t>
  </si>
  <si>
    <t>U of M</t>
  </si>
  <si>
    <t xml:space="preserve"> Unit Cost</t>
  </si>
  <si>
    <t xml:space="preserve"> COGS</t>
  </si>
  <si>
    <t>Unit Price</t>
  </si>
  <si>
    <t>Discount Amount</t>
  </si>
  <si>
    <t xml:space="preserve"> Discount Amount</t>
  </si>
  <si>
    <t>Total Sales</t>
  </si>
  <si>
    <t xml:space="preserve"> Total Sales</t>
  </si>
  <si>
    <t>113 Sales Invoice Line</t>
  </si>
  <si>
    <t>131 Posting Date</t>
  </si>
  <si>
    <t>Line Discount %</t>
  </si>
  <si>
    <t>Quantity (Base)</t>
  </si>
  <si>
    <t>Unit of Measure</t>
  </si>
  <si>
    <t>Unit of Measure (Cross Ref.)</t>
  </si>
  <si>
    <t>Sales Invoice Header - Document Date</t>
  </si>
  <si>
    <t>Item - No.</t>
  </si>
  <si>
    <t>Customer- Name</t>
  </si>
  <si>
    <t>4 Line No.</t>
  </si>
  <si>
    <t>3 Document No.</t>
  </si>
  <si>
    <t>75 Gen. Prod. Posting Group</t>
  </si>
  <si>
    <t>103 Line Amount</t>
  </si>
  <si>
    <t>28 Line Discount Amount</t>
  </si>
  <si>
    <t>27 Line Discount %</t>
  </si>
  <si>
    <t>15 Quantity</t>
  </si>
  <si>
    <t>5404 Qty. per Unit of Measure</t>
  </si>
  <si>
    <t>5415 Quantity (Base)</t>
  </si>
  <si>
    <t>100 Unit Cost</t>
  </si>
  <si>
    <t>13 Unit of Measure</t>
  </si>
  <si>
    <t>5706 Unit of Measure (Cross Ref.)</t>
  </si>
  <si>
    <t>5407 Unit of Measure Code</t>
  </si>
  <si>
    <t>22 Unit Price</t>
  </si>
  <si>
    <t>11 Description</t>
  </si>
  <si>
    <t xml:space="preserve"> Quantity</t>
  </si>
  <si>
    <t xml:space="preserve"> Discount %</t>
  </si>
  <si>
    <t>Qty. per UoM</t>
  </si>
  <si>
    <t>=NL("Link","112 Sales Invoice Header",,"3 No.","=3 Document No.")</t>
  </si>
  <si>
    <t>=NL("Link","27 Item",,"1 No.","=6 No.")</t>
  </si>
  <si>
    <t>=NL("Link","18 Customer",,"1 No.","=2 Sell-to Customer No.")</t>
  </si>
  <si>
    <t>=NL("LinkField","112 Sales Invoice Header","99 Document Date")</t>
  </si>
  <si>
    <t>=NL("LinkField","27 Item","1 No.")</t>
  </si>
  <si>
    <t>=NL("LinkField","18 Customer","Name")</t>
  </si>
  <si>
    <t>AutoTable</t>
  </si>
  <si>
    <t>Value+Fit</t>
  </si>
  <si>
    <t>AutoTable+Fit</t>
  </si>
  <si>
    <t>RETAIL</t>
  </si>
  <si>
    <t/>
  </si>
  <si>
    <t>10000</t>
  </si>
  <si>
    <t>1</t>
  </si>
  <si>
    <t>20000</t>
  </si>
  <si>
    <t>6</t>
  </si>
  <si>
    <t>192</t>
  </si>
  <si>
    <t>30000</t>
  </si>
  <si>
    <t>24</t>
  </si>
  <si>
    <t>40000</t>
  </si>
  <si>
    <t>50000</t>
  </si>
  <si>
    <t>0</t>
  </si>
  <si>
    <t>2</t>
  </si>
  <si>
    <t>60000</t>
  </si>
  <si>
    <t>70000</t>
  </si>
  <si>
    <t>80000</t>
  </si>
  <si>
    <t>90000</t>
  </si>
  <si>
    <t>100000</t>
  </si>
  <si>
    <t>12</t>
  </si>
  <si>
    <t>=SUBTOTAL(109,[Line No.])</t>
  </si>
  <si>
    <t>=SUBTOTAL(109,[Total Sales])</t>
  </si>
  <si>
    <t>=SUBTOTAL(109,[Discount Amount])</t>
  </si>
  <si>
    <t>=SUBTOTAL(109,[Line Discount %])</t>
  </si>
  <si>
    <t>=SUBTOTAL(109,[Quantity])</t>
  </si>
  <si>
    <t>=SUBTOTAL(109,[Qty. per UoM])</t>
  </si>
  <si>
    <t>=SUBTOTAL(109,[Quantity (Base)])</t>
  </si>
  <si>
    <t>=SUBTOTAL(109,[Unit Cost])</t>
  </si>
  <si>
    <t>=SUBTOTAL(109,[Unit Price])</t>
  </si>
  <si>
    <t>=SUBTOTAL(103,[Customer- Name])</t>
  </si>
  <si>
    <t>Items Sold- Grouped by Customer and Document Number</t>
  </si>
  <si>
    <t>Voltive Systems</t>
  </si>
  <si>
    <t>Carabiner Watch</t>
  </si>
  <si>
    <t>C100031</t>
  </si>
  <si>
    <t>Calculator &amp; World Time Clock</t>
  </si>
  <si>
    <t>C100035</t>
  </si>
  <si>
    <t>Flexi-Clock &amp; Clip</t>
  </si>
  <si>
    <t>E100018</t>
  </si>
  <si>
    <t>Wide Screen Alarm Clock</t>
  </si>
  <si>
    <t>E100022</t>
  </si>
  <si>
    <t>Slim Travel Alarm</t>
  </si>
  <si>
    <t>E100021</t>
  </si>
  <si>
    <t>World Time Travel Alarm</t>
  </si>
  <si>
    <t>C100037</t>
  </si>
  <si>
    <t>Book Style Photo Frame &amp; Clock</t>
  </si>
  <si>
    <t>C100053</t>
  </si>
  <si>
    <t>VOIP Headset with Mic</t>
  </si>
  <si>
    <t>C100044</t>
  </si>
  <si>
    <t>Channel Speaker System</t>
  </si>
  <si>
    <t>C100040</t>
  </si>
  <si>
    <t>Soccer #1 Pin</t>
  </si>
  <si>
    <t>S100003</t>
  </si>
  <si>
    <t>Budget Tote Bag</t>
  </si>
  <si>
    <t>E100006</t>
  </si>
  <si>
    <t>Super Shopper</t>
  </si>
  <si>
    <t>E100008</t>
  </si>
  <si>
    <t>Sport Bag</t>
  </si>
  <si>
    <t>E100001</t>
  </si>
  <si>
    <t>Sportsman Bucket Hat</t>
  </si>
  <si>
    <t>S100019</t>
  </si>
  <si>
    <t>Two-Toned Knit Hat</t>
  </si>
  <si>
    <t>C100023</t>
  </si>
  <si>
    <t>Distressed Twill Visor</t>
  </si>
  <si>
    <t>C100029</t>
  </si>
  <si>
    <t>4 Function Rotating Carabiner Watch</t>
  </si>
  <si>
    <t>E100016</t>
  </si>
  <si>
    <t>Super Sport Stopwatch</t>
  </si>
  <si>
    <t>S100020</t>
  </si>
  <si>
    <t>Calc-U-Note</t>
  </si>
  <si>
    <t>E100025</t>
  </si>
  <si>
    <t>Tall Matte Finish Mug</t>
  </si>
  <si>
    <t>C100062</t>
  </si>
  <si>
    <t>SPORT BOT with Pop Lid</t>
  </si>
  <si>
    <t>S100025</t>
  </si>
  <si>
    <t>Biodegradable Colored SPORT BOT</t>
  </si>
  <si>
    <t>E100041</t>
  </si>
  <si>
    <t>Soft Touch Travel Mug</t>
  </si>
  <si>
    <t>E100042</t>
  </si>
  <si>
    <t>Plastic Handle Bag</t>
  </si>
  <si>
    <t>E100007</t>
  </si>
  <si>
    <t>LED Flex Light</t>
  </si>
  <si>
    <t>E100029</t>
  </si>
  <si>
    <t>Recycled Tote</t>
  </si>
  <si>
    <t>E100003</t>
  </si>
  <si>
    <t>Fleece Beanie</t>
  </si>
  <si>
    <t>C100026</t>
  </si>
  <si>
    <t>Baseball Figure Trophy</t>
  </si>
  <si>
    <t>S100007</t>
  </si>
  <si>
    <t>Action Sport Duffel</t>
  </si>
  <si>
    <t>C100018</t>
  </si>
  <si>
    <t>Canvas Boat Bag</t>
  </si>
  <si>
    <t>C100021</t>
  </si>
  <si>
    <t>Mesh BALL CAP</t>
  </si>
  <si>
    <t>S100013</t>
  </si>
  <si>
    <t>Two-Toned Cap</t>
  </si>
  <si>
    <t>C100022</t>
  </si>
  <si>
    <t>Golf Relaxed Cap</t>
  </si>
  <si>
    <t>S100010</t>
  </si>
  <si>
    <t>Crusher Bucket Hat</t>
  </si>
  <si>
    <t>S100018</t>
  </si>
  <si>
    <t>Chunky Knit Hat</t>
  </si>
  <si>
    <t>S100014</t>
  </si>
  <si>
    <t>Guildford Water Department</t>
  </si>
  <si>
    <t>110000</t>
  </si>
  <si>
    <t>144</t>
  </si>
  <si>
    <t>48</t>
  </si>
  <si>
    <t>145</t>
  </si>
  <si>
    <t>3</t>
  </si>
  <si>
    <t>0.9</t>
  </si>
  <si>
    <t>0.25</t>
  </si>
  <si>
    <t>120000</t>
  </si>
  <si>
    <t>1.21</t>
  </si>
  <si>
    <t>0.09</t>
  </si>
  <si>
    <t>2.35</t>
  </si>
  <si>
    <t>0.87</t>
  </si>
  <si>
    <t>0.5</t>
  </si>
  <si>
    <t>0.68</t>
  </si>
  <si>
    <t>0.06</t>
  </si>
  <si>
    <t>352.8</t>
  </si>
  <si>
    <t>7.2</t>
  </si>
  <si>
    <t>130000</t>
  </si>
  <si>
    <t>1.7</t>
  </si>
  <si>
    <t>170000</t>
  </si>
  <si>
    <t>0.01</t>
  </si>
  <si>
    <t>150000</t>
  </si>
  <si>
    <t>140000</t>
  </si>
  <si>
    <t>160000</t>
  </si>
  <si>
    <t>1.93</t>
  </si>
  <si>
    <t>2.88</t>
  </si>
  <si>
    <t>1.05</t>
  </si>
  <si>
    <t>429</t>
  </si>
  <si>
    <t>8.76</t>
  </si>
  <si>
    <t>3.04</t>
  </si>
  <si>
    <t>3.72</t>
  </si>
  <si>
    <t>168</t>
  </si>
  <si>
    <t>0.3</t>
  </si>
  <si>
    <t>0.18</t>
  </si>
  <si>
    <t>0.12</t>
  </si>
  <si>
    <t>0.23</t>
  </si>
  <si>
    <t>156</t>
  </si>
  <si>
    <t>7.4</t>
  </si>
  <si>
    <t>3.68</t>
  </si>
  <si>
    <t>3.12</t>
  </si>
  <si>
    <t>4.59</t>
  </si>
  <si>
    <t>7.39</t>
  </si>
  <si>
    <t>3.5</t>
  </si>
  <si>
    <t>Voltive Systems Total</t>
  </si>
  <si>
    <t>Guildford Water Department Total</t>
  </si>
  <si>
    <t>=NL("Table","113 Sales Invoice Line",$E$9:$W$9,"Headers=",$E$8:$W$8,"TableName=","SalesInvoiceLine","Filters=",$C$5:$D$5,"InclusiveLink=113 Sales Invoice Line",$E$7,"InclusiveLink=113 Sales Invoice Line",$F$7,"InclusiveLink=113 Sales Invoice Line",$G$7,"IncludeDuplicates=","True")</t>
  </si>
  <si>
    <t>115.25</t>
  </si>
  <si>
    <t>7.42</t>
  </si>
  <si>
    <t>2.68</t>
  </si>
  <si>
    <t>39.51</t>
  </si>
  <si>
    <t>Tooltip</t>
  </si>
  <si>
    <t>Enter a date using the date format used in your NAV instance</t>
  </si>
  <si>
    <t>Auto+Hide+Values+Formulas=Sheet2,Sheet3+FormulasOnly</t>
  </si>
  <si>
    <t>SI_103653</t>
  </si>
  <si>
    <t>Wisper-Cut Vase</t>
  </si>
  <si>
    <t>C100010</t>
  </si>
  <si>
    <t>Pro-Travel Technology Set</t>
  </si>
  <si>
    <t>C100043</t>
  </si>
  <si>
    <t>7.5'' Bud Vase</t>
  </si>
  <si>
    <t>C100007</t>
  </si>
  <si>
    <t>Black Duffel Bag</t>
  </si>
  <si>
    <t>C100019</t>
  </si>
  <si>
    <t>Wave Mug</t>
  </si>
  <si>
    <t>E100040</t>
  </si>
  <si>
    <t>Button Key-Light</t>
  </si>
  <si>
    <t>E100032</t>
  </si>
  <si>
    <t>Arch Calculator</t>
  </si>
  <si>
    <t>E100024</t>
  </si>
  <si>
    <t>SI_109021</t>
  </si>
  <si>
    <t>ASSEM</t>
  </si>
  <si>
    <t>3.75" Football Trophy</t>
  </si>
  <si>
    <t>S200007</t>
  </si>
  <si>
    <t>Columbus Party Supplies</t>
  </si>
  <si>
    <t>5" Female Graduate Trophy</t>
  </si>
  <si>
    <t>S200004</t>
  </si>
  <si>
    <t>10.75" Column Football Trophy</t>
  </si>
  <si>
    <t>S200028</t>
  </si>
  <si>
    <t>SI_109026</t>
  </si>
  <si>
    <t>3.75" Soccer Trophy</t>
  </si>
  <si>
    <t>S200006</t>
  </si>
  <si>
    <t>Stan's Trophies</t>
  </si>
  <si>
    <t>10.75" Star Riser Volleyball Trophy</t>
  </si>
  <si>
    <t>S200016</t>
  </si>
  <si>
    <t>SI_111426</t>
  </si>
  <si>
    <t>7895.19</t>
  </si>
  <si>
    <t>161.13</t>
  </si>
  <si>
    <t>20.7698</t>
  </si>
  <si>
    <t>41.96</t>
  </si>
  <si>
    <t>43467</t>
  </si>
  <si>
    <t>3957</t>
  </si>
  <si>
    <t>80.76</t>
  </si>
  <si>
    <t>40.24987</t>
  </si>
  <si>
    <t>84.12</t>
  </si>
  <si>
    <t>1272.9</t>
  </si>
  <si>
    <t>25.98</t>
  </si>
  <si>
    <t>5.40006</t>
  </si>
  <si>
    <t>9.02</t>
  </si>
  <si>
    <t>979.84</t>
  </si>
  <si>
    <t>20</t>
  </si>
  <si>
    <t>12.0397</t>
  </si>
  <si>
    <t>20.83</t>
  </si>
  <si>
    <t>414.89</t>
  </si>
  <si>
    <t>8.47</t>
  </si>
  <si>
    <t>1.95997</t>
  </si>
  <si>
    <t>2.94</t>
  </si>
  <si>
    <t>384.55</t>
  </si>
  <si>
    <t>7.85</t>
  </si>
  <si>
    <t>15.0005</t>
  </si>
  <si>
    <t>32.7</t>
  </si>
  <si>
    <t>362.21</t>
  </si>
  <si>
    <t>1.20035</t>
  </si>
  <si>
    <t>2.2</t>
  </si>
  <si>
    <t>259.9</t>
  </si>
  <si>
    <t>5.3</t>
  </si>
  <si>
    <t>1.02007</t>
  </si>
  <si>
    <t>159.47</t>
  </si>
  <si>
    <t>3.25</t>
  </si>
  <si>
    <t>0.59991</t>
  </si>
  <si>
    <t>1.13</t>
  </si>
  <si>
    <t>5.67</t>
  </si>
  <si>
    <t>1.27991</t>
  </si>
  <si>
    <t>2.82</t>
  </si>
  <si>
    <t>1.43994</t>
  </si>
  <si>
    <t>0.02</t>
  </si>
  <si>
    <t>2.18</t>
  </si>
  <si>
    <t>0.13</t>
  </si>
  <si>
    <t>6.09008</t>
  </si>
  <si>
    <t>10.29</t>
  </si>
  <si>
    <t>2.07006</t>
  </si>
  <si>
    <t>3.42</t>
  </si>
  <si>
    <t>1.9999</t>
  </si>
  <si>
    <t>1.81</t>
  </si>
  <si>
    <t>1.5</t>
  </si>
  <si>
    <t>2.43004</t>
  </si>
  <si>
    <t>1.60994</t>
  </si>
  <si>
    <t>3.2</t>
  </si>
  <si>
    <t>1.38006</t>
  </si>
  <si>
    <t>3.4401</t>
  </si>
  <si>
    <t>6.6</t>
  </si>
  <si>
    <t>8.58003</t>
  </si>
  <si>
    <t>18.88</t>
  </si>
  <si>
    <t>8.55008</t>
  </si>
  <si>
    <t>17.61</t>
  </si>
  <si>
    <t>5.1599</t>
  </si>
  <si>
    <t>9.8</t>
  </si>
  <si>
    <t>482.63</t>
  </si>
  <si>
    <t>9.85</t>
  </si>
  <si>
    <t>2.89</t>
  </si>
  <si>
    <t>4.53</t>
  </si>
  <si>
    <t>1.25996</t>
  </si>
  <si>
    <t>0.52</t>
  </si>
  <si>
    <t>1456.36</t>
  </si>
  <si>
    <t>29.72</t>
  </si>
  <si>
    <t>6.87995</t>
  </si>
  <si>
    <t>10.32</t>
  </si>
  <si>
    <t>440.29</t>
  </si>
  <si>
    <t>8.99</t>
  </si>
  <si>
    <t>647.74</t>
  </si>
  <si>
    <t>13.22</t>
  </si>
  <si>
    <t>42.72013</t>
  </si>
  <si>
    <t>70.49</t>
  </si>
  <si>
    <t>1047.11</t>
  </si>
  <si>
    <t>21.37</t>
  </si>
  <si>
    <t>6.47</t>
  </si>
  <si>
    <t>9947.55</t>
  </si>
  <si>
    <t>203.01</t>
  </si>
  <si>
    <t>39.98</t>
  </si>
  <si>
    <t>10</t>
  </si>
  <si>
    <t>1.70008</t>
  </si>
  <si>
    <t>3.09</t>
  </si>
  <si>
    <t>3.87</t>
  </si>
  <si>
    <t>1.12054</t>
  </si>
  <si>
    <t>1.69</t>
  </si>
  <si>
    <t>0.33</t>
  </si>
  <si>
    <t>3.03</t>
  </si>
  <si>
    <t>0.42985</t>
  </si>
  <si>
    <t>0.69</t>
  </si>
  <si>
    <t>0.33004</t>
  </si>
  <si>
    <t>0.51</t>
  </si>
  <si>
    <t>0.03993</t>
  </si>
  <si>
    <t>2.15057</t>
  </si>
  <si>
    <t>0.12008</t>
  </si>
  <si>
    <t>1.01942</t>
  </si>
  <si>
    <t>1.64</t>
  </si>
  <si>
    <t>1.99</t>
  </si>
  <si>
    <t>9.16</t>
  </si>
  <si>
    <t>1.71938</t>
  </si>
  <si>
    <t>3.18</t>
  </si>
  <si>
    <t>1411.2</t>
  </si>
  <si>
    <t>28.8</t>
  </si>
  <si>
    <t>7.51</t>
  </si>
  <si>
    <t>44928</t>
  </si>
  <si>
    <t>448.76</t>
  </si>
  <si>
    <t>276.71</t>
  </si>
  <si>
    <t>5.65</t>
  </si>
  <si>
    <t>182.04</t>
  </si>
  <si>
    <t>0.95951</t>
  </si>
  <si>
    <t>97.37</t>
  </si>
  <si>
    <t>0.82</t>
  </si>
  <si>
    <t>0.68004</t>
  </si>
  <si>
    <t>1.23</t>
  </si>
  <si>
    <t>12.25</t>
  </si>
  <si>
    <t>12.5</t>
  </si>
  <si>
    <t>9.93</t>
  </si>
  <si>
    <t>6.56</t>
  </si>
  <si>
    <t>7.5</t>
  </si>
  <si>
    <t>14.7</t>
  </si>
  <si>
    <t>10.75</t>
  </si>
  <si>
    <t>15</t>
  </si>
  <si>
    <t>0.32</t>
  </si>
  <si>
    <t>43466</t>
  </si>
  <si>
    <t>44927</t>
  </si>
  <si>
    <t>238.49</t>
  </si>
  <si>
    <t>4.87</t>
  </si>
  <si>
    <t>231.44</t>
  </si>
  <si>
    <t>4.72</t>
  </si>
  <si>
    <t>135.95</t>
  </si>
  <si>
    <t>2.77</t>
  </si>
  <si>
    <t>1.67946</t>
  </si>
  <si>
    <t>12.82</t>
  </si>
  <si>
    <t>0.26</t>
  </si>
  <si>
    <t>2485.12</t>
  </si>
  <si>
    <t>50.72</t>
  </si>
  <si>
    <t>1936.17</t>
  </si>
  <si>
    <t>378.2</t>
  </si>
  <si>
    <t>7.72</t>
  </si>
  <si>
    <t>348.1</t>
  </si>
  <si>
    <t>7.1</t>
  </si>
  <si>
    <t>222.03</t>
  </si>
  <si>
    <t>213.15</t>
  </si>
  <si>
    <t>4.35</t>
  </si>
  <si>
    <t>25.64</t>
  </si>
  <si>
    <t>3.14</t>
  </si>
  <si>
    <t>Columbus Party Supplies Total</t>
  </si>
  <si>
    <t>Stan's Trophies Total</t>
  </si>
  <si>
    <t>="1/1/2019..2/1/2019"</t>
  </si>
  <si>
    <t>Auto+Hide+Values+Formulas=Sheet1,Sheet2,Sheet3</t>
  </si>
  <si>
    <t>Auto+Hide+Values+Formulas=Sheet1,Sheet2,Sheet3+FormulasOnly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</si>
</sst>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(* #,##0.00_);_(* \(#,##0.00\);_(* &quot;-&quot;??_);_(@_)"/>
  </numFmts>
  <fonts count="10" x14ac:knownFonts="1">
    <font>
      <sz val="11"/>
      <color theme="1"/>
      <name val="Tw Cen MT"/>
      <family val="2"/>
      <scheme val="minor"/>
    </font>
    <font>
      <sz val="18"/>
      <color theme="3"/>
      <name val="Tw Cen MT"/>
      <family val="2"/>
      <scheme val="major"/>
    </font>
    <font>
      <sz val="11"/>
      <color rgb="FF000000"/>
      <name val="Tw Cen MT"/>
      <family val="2"/>
      <scheme val="minor"/>
    </font>
    <font>
      <b/>
      <sz val="11"/>
      <color rgb="FF000000"/>
      <name val="Tw Cen MT"/>
      <family val="2"/>
      <scheme val="minor"/>
    </font>
    <font>
      <sz val="11"/>
      <color rgb="FF595959"/>
      <name val="Tw Cen MT"/>
      <family val="2"/>
      <scheme val="minor"/>
    </font>
    <font>
      <b/>
      <u/>
      <sz val="22"/>
      <color theme="3"/>
      <name val="Tw Cen MT"/>
      <family val="2"/>
      <scheme val="major"/>
    </font>
    <font>
      <b/>
      <sz val="12"/>
      <color theme="1"/>
      <name val="Tw Cen MT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theme="1"/>
      <name val="Tw Cen MT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A9A9A9"/>
      </left>
      <right/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/>
      <top style="thin">
        <color rgb="FFA9A9A9"/>
      </top>
      <bottom/>
      <diagonal/>
    </border>
    <border>
      <left style="thin">
        <color rgb="FFA9A9A9"/>
      </left>
      <right/>
      <top style="double">
        <color rgb="FFA9A9A9"/>
      </top>
      <bottom/>
      <diagonal/>
    </border>
    <border>
      <left style="thin">
        <color rgb="FFA9A9A9"/>
      </left>
      <right style="thin">
        <color rgb="FFA9A9A9"/>
      </right>
      <top style="double">
        <color rgb="FFA9A9A9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5" xfId="0" applyFont="1" applyBorder="1"/>
    <xf numFmtId="0" fontId="4" fillId="0" borderId="1" xfId="0" applyFont="1" applyBorder="1" applyAlignment="1">
      <alignment horizontal="left" indent="2"/>
    </xf>
    <xf numFmtId="0" fontId="2" fillId="0" borderId="3" xfId="0" applyFont="1" applyBorder="1"/>
    <xf numFmtId="0" fontId="3" fillId="0" borderId="0" xfId="0" applyFont="1"/>
    <xf numFmtId="0" fontId="0" fillId="0" borderId="0" xfId="0" pivotButton="1"/>
    <xf numFmtId="14" fontId="0" fillId="0" borderId="0" xfId="0" applyNumberFormat="1"/>
    <xf numFmtId="0" fontId="5" fillId="0" borderId="0" xfId="1" applyFont="1"/>
    <xf numFmtId="0" fontId="6" fillId="0" borderId="0" xfId="0" applyFont="1"/>
    <xf numFmtId="14" fontId="6" fillId="0" borderId="0" xfId="0" applyNumberFormat="1" applyFont="1"/>
    <xf numFmtId="0" fontId="0" fillId="0" borderId="0" xfId="0" applyAlignment="1">
      <alignment horizontal="right"/>
    </xf>
    <xf numFmtId="14" fontId="4" fillId="0" borderId="2" xfId="0" applyNumberFormat="1" applyFont="1" applyBorder="1"/>
    <xf numFmtId="0" fontId="9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quotePrefix="1"/>
    <xf numFmtId="49" fontId="0" fillId="0" borderId="0" xfId="0" applyNumberFormat="1"/>
    <xf numFmtId="0" fontId="3" fillId="0" borderId="0" xfId="0" applyFont="1" applyBorder="1"/>
    <xf numFmtId="14" fontId="4" fillId="0" borderId="0" xfId="0" applyNumberFormat="1" applyFont="1" applyBorder="1"/>
    <xf numFmtId="0" fontId="2" fillId="0" borderId="0" xfId="0" applyFont="1" applyBorder="1"/>
    <xf numFmtId="0" fontId="0" fillId="0" borderId="0" xfId="0" applyNumberFormat="1"/>
    <xf numFmtId="0" fontId="0" fillId="0" borderId="0" xfId="0" applyNumberFormat="1" applyAlignment="1">
      <alignment horizontal="right"/>
    </xf>
  </cellXfs>
  <cellStyles count="4">
    <cellStyle name="Hyperlink 3" xfId="3" xr:uid="{00000000-0005-0000-0000-000001000000}"/>
    <cellStyle name="Normal" xfId="0" builtinId="0"/>
    <cellStyle name="Normal 2 4" xfId="2" xr:uid="{00000000-0005-0000-0000-000003000000}"/>
    <cellStyle name="Title" xfId="1" builtinId="15"/>
  </cellStyles>
  <dxfs count="41"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0" formatCode="General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alignment horizontal="right" readingOrder="0"/>
    </dxf>
    <dxf>
      <numFmt numFmtId="0" formatCode="General"/>
    </dxf>
    <dxf>
      <numFmt numFmtId="0" formatCode="General"/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 tint="0.39997558519241921"/>
        </bottom>
      </border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 tint="0.39997558519241921"/>
        </bottom>
      </border>
    </dxf>
    <dxf>
      <font>
        <b/>
        <color theme="1"/>
      </font>
    </dxf>
    <dxf>
      <font>
        <b/>
        <color theme="1"/>
      </font>
      <border>
        <bottom style="thin">
          <color theme="5" tint="0.39997558519241921"/>
        </bottom>
      </border>
    </dxf>
    <dxf>
      <font>
        <b val="0"/>
        <i val="0"/>
        <color theme="1"/>
      </font>
    </dxf>
    <dxf>
      <font>
        <b/>
        <color theme="1"/>
      </font>
      <fill>
        <patternFill>
          <bgColor theme="5" tint="0.59996337778862885"/>
        </patternFill>
      </fill>
      <border>
        <top style="thin">
          <color theme="5"/>
        </top>
        <bottom style="thin">
          <color theme="5"/>
        </bottom>
      </border>
    </dxf>
    <dxf>
      <font>
        <b/>
        <i val="0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</font>
    </dxf>
    <dxf>
      <fill>
        <patternFill patternType="solid">
          <fgColor theme="0" tint="-0.14999847407452621"/>
          <bgColor theme="0" tint="-0.14999847407452621"/>
        </patternFill>
      </fill>
      <border>
        <left style="thin">
          <color theme="0" tint="-0.249977111117893"/>
        </left>
        <right style="thin">
          <color theme="0" tint="-0.249977111117893"/>
        </right>
      </border>
    </dxf>
    <dxf>
      <fill>
        <patternFill patternType="solid">
          <fgColor theme="0" tint="-0.14999847407452621"/>
          <bgColor theme="0" tint="-0.14999847407452621"/>
        </patternFill>
      </fill>
    </dxf>
    <dxf>
      <font>
        <b val="0"/>
        <i val="0"/>
      </font>
    </dxf>
    <dxf>
      <font>
        <b/>
        <color theme="1"/>
      </font>
      <fill>
        <patternFill patternType="solid">
          <fgColor theme="5" tint="0.79998168889431442"/>
          <bgColor theme="5" tint="0.79998168889431442"/>
        </patternFill>
      </fill>
      <border>
        <top style="thin">
          <color theme="5" tint="0.39997558519241921"/>
        </top>
      </border>
    </dxf>
    <dxf>
      <font>
        <b/>
        <color theme="1"/>
      </font>
      <fill>
        <patternFill patternType="solid">
          <fgColor theme="5" tint="0.79995117038483843"/>
          <bgColor theme="5" tint="0.59996337778862885"/>
        </patternFill>
      </fill>
      <border>
        <bottom style="thin">
          <color theme="5" tint="0.39997558519241921"/>
        </bottom>
      </border>
    </dxf>
  </dxfs>
  <tableStyles count="1" defaultTableStyle="TableStyleMedium2" defaultPivotStyle="PivotStyleLight16">
    <tableStyle name="PivotStyleLight17 2" table="0" count="13" xr9:uid="{00000000-0011-0000-FFFF-FFFF00000000}">
      <tableStyleElement type="headerRow" dxfId="40"/>
      <tableStyleElement type="totalRow" dxfId="39"/>
      <tableStyleElement type="firstColumn" dxfId="38"/>
      <tableStyleElement type="firstRowStripe" dxfId="37"/>
      <tableStyleElement type="firstColumnStripe" dxfId="36"/>
      <tableStyleElement type="firstHeaderCell" dxfId="35"/>
      <tableStyleElement type="firstSubtotalColumn" dxfId="34"/>
      <tableStyleElement type="firstSubtotalRow" dxfId="33"/>
      <tableStyleElement type="secondSubtotalRow" dxfId="32"/>
      <tableStyleElement type="firstRowSubheading" dxfId="31"/>
      <tableStyleElement type="secondRowSubheading" dxfId="30"/>
      <tableStyleElement type="pageFieldLabels" dxfId="29"/>
      <tableStyleElement type="pageFieldValues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seeb Tariq" refreshedDate="45173.595039583335" createdVersion="5" refreshedVersion="8" minRefreshableVersion="3" recordCount="49" xr:uid="{00000000-000A-0000-FFFF-FFFF73000000}">
  <cacheSource type="worksheet">
    <worksheetSource name="SalesInvoiceLine"/>
  </cacheSource>
  <cacheFields count="20">
    <cacheField name="Line No." numFmtId="0">
      <sharedItems containsSemiMixedTypes="0" containsString="0" containsNumber="1" containsInteger="1" minValue="10000" maxValue="170000"/>
    </cacheField>
    <cacheField name="Document No." numFmtId="49">
      <sharedItems containsBlank="1" count="274">
        <s v="SI_109021"/>
        <s v="SI_111426"/>
        <s v="SI_103653"/>
        <s v="SI_109026"/>
        <s v="SI_107633" u="1"/>
        <m u="1"/>
        <s v="SI_109022" u="1"/>
        <s v="SI_107092" u="1"/>
        <s v="SI_105840" u="1"/>
        <s v="SI_109555" u="1"/>
        <s v="SI_107630" u="1"/>
        <s v="SI_109554" u="1"/>
        <s v="SI_109553" u="1"/>
        <s v="SI_111880" u="1"/>
        <s v="SI_109552" u="1"/>
        <s v="SI_104619" u="1"/>
        <s v="SI_103599" u="1"/>
        <s v="SI_106038" u="1"/>
        <s v="SI_106037" u="1"/>
        <s v="SI_103905" u="1"/>
        <s v="SI_106539" u="1"/>
        <s v="SI_103496" u="1"/>
        <s v="SI_103904" u="1"/>
        <s v="SI_103495" u="1"/>
        <s v="SI_103702" u="1"/>
        <s v="SI_105626" u="1"/>
        <s v="SI_107619" u="1"/>
        <s v="SI_105689" u="1"/>
        <s v="SI_112719" u="1"/>
        <s v="SI_105255" u="1"/>
        <s v="SI_103796" u="1"/>
        <s v="SI_106468" u="1"/>
        <s v="SI_106738" u="1"/>
        <s v="SI_103494" u="1"/>
        <s v="SI_103701" u="1"/>
        <s v="SI_105625" u="1"/>
        <s v="SI_107618" u="1"/>
        <s v="SI_112718" u="1"/>
        <s v="SI_105254" u="1"/>
        <s v="SI_104141" u="1"/>
        <s v="SI_106769" u="1"/>
        <s v="SI_106737" u="1"/>
        <s v="SI_103700" u="1"/>
        <s v="SI_104172" u="1"/>
        <s v="SI_105624" u="1"/>
        <s v="SI_104574" u="1"/>
        <s v="SI_105253" u="1"/>
        <s v="SI_107246" u="1"/>
        <s v="SI_110856" u="1"/>
        <s v="SI_104140" u="1"/>
        <s v="SI_106768" u="1"/>
        <s v="SI_107447" u="1"/>
        <s v="SI_106736" u="1"/>
        <s v="SI_104171" u="1"/>
        <s v="SI_105623" u="1"/>
        <s v="SI_103693" u="1"/>
        <s v="SI_109037" u="1"/>
        <s v="SI_104573" u="1"/>
        <s v="SI_105252" u="1"/>
        <s v="SI_106767" u="1"/>
        <s v="SI_106899" u="1"/>
        <s v="SI_103793" u="1"/>
        <s v="SI_106465" u="1"/>
        <s v="SI_107213" u="1"/>
        <s v="SI_105622" u="1"/>
        <s v="SI_103692" u="1"/>
        <s v="SI_105050" u="1"/>
        <s v="SI_107043" u="1"/>
        <s v="SI_104572" u="1"/>
        <s v="SI_106565" u="1"/>
        <s v="SI_106200" u="1"/>
        <s v="SI_106766" u="1"/>
        <s v="SI_111665" u="1"/>
        <s v="SI_107212" u="1"/>
        <s v="SI_105986" u="1"/>
        <s v="SI_103691" u="1"/>
        <s v="SI_104571" u="1"/>
        <s v="SI_106564" u="1"/>
        <s v="SI_110853" u="1"/>
        <s v="SI_103590" u="1"/>
        <s v="SI_107544" u="1"/>
        <s v="SI_106563" u="1"/>
        <s v="SI_110852" u="1"/>
        <s v="SI_104840" u="1"/>
        <s v="SI_106996" u="1"/>
        <s v="SI_109869" u="1"/>
        <s v="SI_110851" u="1"/>
        <s v="SI_106260" u="1"/>
        <s v="SI_107140" u="1"/>
        <s v="SI_105983" u="1"/>
        <s v="SI_109868" u="1"/>
        <s v="SI_107642" u="1"/>
        <s v="SI_105982" u="1"/>
        <s v="SI_107975" u="1"/>
        <s v="SI_106290" u="1"/>
        <s v="SI_109031" u="1"/>
        <s v="SI_109867" u="1"/>
        <s v="SI_104029" u="1"/>
        <s v="SI_105981" u="1"/>
        <s v="SI_109030" u="1"/>
        <s v="SI_105009" u="1"/>
        <s v="SI_109866" u="1"/>
        <s v="SI_104028" u="1"/>
        <s v="SI_104128" u="1"/>
        <s v="SI_104027" u="1"/>
        <s v="SI_104127" u="1"/>
        <s v="SI_104026" u="1"/>
        <s v="SI_104359" u="1"/>
        <s v="SI_104126" u="1"/>
        <s v="SI_105509" u="1"/>
        <s v="SI_106018" u="1"/>
        <s v="SI_105508" u="1"/>
        <s v="SI_110105" u="1"/>
        <s v="SI_105269" u="1"/>
        <s v="SI_106017" u="1"/>
        <s v="SI_105539" u="1"/>
        <s v="SI_105507" u="1"/>
        <s v="SI_104388" u="1"/>
        <s v="SI_110104" u="1"/>
        <s v="SI_105268" u="1"/>
        <s v="SI_110299" u="1"/>
        <s v="SI_105299" u="1"/>
        <s v="SI_103915" u="1"/>
        <s v="SI_104387" u="1"/>
        <s v="SI_105267" u="1"/>
        <s v="SI_105399" u="1"/>
        <s v="SI_110298" u="1"/>
        <s v="SI_103946" u="1"/>
        <s v="SI_106618" u="1"/>
        <s v="SI_105298" u="1"/>
        <s v="SI_104254" u="1"/>
        <s v="SI_103914" u="1"/>
        <s v="SI_104386" u="1"/>
        <s v="SI_105266" u="1"/>
        <s v="SI_103945" u="1"/>
        <s v="SI_105297" u="1"/>
        <s v="SI_106114" u="1"/>
        <s v="SI_105001" u="1"/>
        <s v="SI_105498" u="1"/>
        <s v="SI_103913" u="1"/>
        <s v="SI_105768" u="1"/>
        <s v="SI_104586" u="1"/>
        <s v="SI_106849" u="1"/>
        <s v="SI_105296" u="1"/>
        <s v="SI_105000" u="1"/>
        <s v="SI_105497" u="1"/>
        <s v="SI_104585" u="1"/>
        <s v="SI_106012" u="1"/>
        <s v="SI_107188" u="1"/>
        <s v="SI_105396" u="1"/>
        <s v="SI_105301" u="1"/>
        <s v="SI_106477" u="1"/>
        <s v="SI_106546" u="1"/>
        <s v="SI_106615" u="1"/>
        <s v="SI_107288" u="1"/>
        <s v="SI_110533" u="1"/>
        <s v="SI_106445" u="1"/>
        <s v="SI_108369" u="1"/>
        <s v="SI_104584" u="1"/>
        <s v="SI_106011" u="1"/>
        <s v="SI_107388" u="1"/>
        <s v="SI_104351" u="1"/>
        <s v="SI_104621" u="1"/>
        <s v="SI_105300" u="1"/>
        <s v="SI_106545" u="1"/>
        <s v="SI_106947" u="1"/>
        <s v="SI_110532" u="1"/>
        <s v="SI_105696" u="1"/>
        <s v="SI_106444" u="1"/>
        <s v="SI_108368" u="1"/>
        <s v="SI_104583" u="1"/>
        <s v="SI_106846" u="1"/>
        <s v="SI_104350" u="1"/>
        <s v="SI_104620" u="1"/>
        <s v="SI_107487" u="1"/>
        <s v="SI_105695" u="1"/>
        <s v="SI_108367" u="1"/>
        <s v="SI_105864" u="1"/>
        <s v="SI_108366" u="1"/>
        <s v="SI_109045" u="1"/>
        <s v="SI_107385" u="1"/>
        <s v="SI_108365" u="1"/>
        <s v="SI_107585" u="1"/>
        <s v="SI_108364" u="1"/>
        <s v="SI_106540" u="1"/>
        <s v="SI_104880" u="1"/>
        <s v="SI_107620" u="1"/>
        <s v="SI_112720" u="1"/>
        <s v="SI_104139" u="1"/>
        <s v="SI_104038" u="1"/>
        <s v="SI_104138" u="1"/>
        <s v="SI_107681" u="1"/>
        <s v="SI_103729" u="1"/>
        <s v="SI_105049" u="1"/>
        <s v="SI_103728" u="1"/>
        <s v="SI_104809" u="1"/>
        <s v="SI_105048" u="1"/>
        <s v="SI_103727" u="1"/>
        <s v="SI_104808" u="1"/>
        <s v="SI_105047" u="1"/>
        <s v="SI_104839" u="1"/>
        <s v="SI_104908" u="1"/>
        <s v="SI_104807" u="1"/>
        <s v="SI_104838" u="1"/>
        <s v="SI_103587" u="1"/>
        <s v="SI_103656" u="1"/>
        <s v="SI_104467" u="1"/>
        <s v="SI_105919" u="1"/>
        <s v="SI_111428" u="1"/>
        <s v="SI_103486" u="1"/>
        <s v="SI_105617" u="1"/>
        <s v="SI_106359" u="1"/>
        <s v="SI_104699" u="1"/>
        <s v="SI_104837" u="1"/>
        <s v="SI_103655" u="1"/>
        <s v="SI_111427" u="1"/>
        <s v="SI_106729" u="1"/>
        <s v="SI_103485" u="1"/>
        <s v="SI_104799" u="1"/>
        <s v="SI_106289" u="1"/>
        <s v="SI_106358" u="1"/>
        <s v="SI_103522" u="1"/>
        <s v="SI_112407" u="1"/>
        <s v="SI_103654" u="1"/>
        <s v="SI_104333" u="1"/>
        <s v="SI_106257" u="1"/>
        <s v="SI_106728" u="1"/>
        <s v="SI_107338" u="1"/>
        <s v="SI_112099" u="1"/>
        <s v="SI_104798" u="1"/>
        <s v="SI_106288" u="1"/>
        <s v="SI_107237" u="1"/>
        <s v="SI_103521" u="1"/>
        <s v="SI_107438" u="1"/>
        <s v="SI_104332" u="1"/>
        <s v="SI_105011" u="1"/>
        <s v="SI_107004" u="1"/>
        <s v="SI_105143" u="1"/>
        <s v="SI_105847" u="1"/>
        <s v="SI_106388" u="1"/>
        <s v="SI_104030" u="1"/>
        <s v="SI_106727" u="1"/>
        <s v="SI_104702" u="1"/>
        <s v="SI_106123" u="1"/>
        <s v="SI_105010" u="1"/>
        <s v="SI_105777" u="1"/>
        <s v="SI_105846" u="1"/>
        <s v="SI_106387" u="1"/>
        <s v="SI_109027" u="1"/>
        <s v="SI_105242" u="1"/>
        <s v="SI_106826" u="1"/>
        <s v="SI_105713" u="1"/>
        <s v="SI_106185" u="1"/>
        <s v="SI_111153" u="1"/>
        <s v="SI_106386" u="1"/>
        <s v="SI_104361" u="1"/>
        <s v="SI_105241" u="1"/>
        <s v="SI_107435" u="1"/>
        <s v="SI_111152" u="1"/>
        <s v="SI_105140" u="1"/>
        <s v="SI_105542" u="1"/>
        <s v="SI_107535" u="1"/>
        <s v="SI_104360" u="1"/>
        <s v="SI_109025" u="1"/>
        <s v="SI_105240" u="1"/>
        <s v="SI_106824" u="1"/>
        <s v="SI_111151" u="1"/>
        <s v="SI_105271" u="1"/>
        <s v="SI_105541" u="1"/>
        <s v="SI_106352" u="1"/>
        <s v="SI_106182" u="1"/>
        <s v="SI_107496" u="1"/>
        <s v="SI_105270" u="1"/>
        <s v="SI_105540" u="1"/>
      </sharedItems>
    </cacheField>
    <cacheField name="Gen. Prod. Posting Group" numFmtId="49">
      <sharedItems/>
    </cacheField>
    <cacheField name="Total Sales" numFmtId="0">
      <sharedItems containsSemiMixedTypes="0" containsString="0" containsNumber="1" minValue="0.09" maxValue="9947.5500000000011"/>
    </cacheField>
    <cacheField name="Discount Amount" numFmtId="0">
      <sharedItems containsSemiMixedTypes="0" containsString="0" containsNumber="1" minValue="0" maxValue="203.01"/>
    </cacheField>
    <cacheField name="Line Discount %" numFmtId="0">
      <sharedItems containsSemiMixedTypes="0" containsString="0" containsNumber="1" containsInteger="1" minValue="2" maxValue="2"/>
    </cacheField>
    <cacheField name="Quantity" numFmtId="0">
      <sharedItems containsSemiMixedTypes="0" containsString="0" containsNumber="1" containsInteger="1" minValue="1" maxValue="192"/>
    </cacheField>
    <cacheField name="Qty. per UoM" numFmtId="0">
      <sharedItems containsSemiMixedTypes="0" containsString="0" containsNumber="1" containsInteger="1" minValue="1" maxValue="1" count="1">
        <n v="1"/>
      </sharedItems>
    </cacheField>
    <cacheField name="Quantity (Base)" numFmtId="0">
      <sharedItems containsSemiMixedTypes="0" containsString="0" containsNumber="1" containsInteger="1" minValue="1" maxValue="192"/>
    </cacheField>
    <cacheField name="Unit Cost" numFmtId="0">
      <sharedItems containsSemiMixedTypes="0" containsString="0" containsNumber="1" minValue="3.993E-2" maxValue="42.720130000000005"/>
    </cacheField>
    <cacheField name="Unit of Measure" numFmtId="49">
      <sharedItems/>
    </cacheField>
    <cacheField name="Unit of Measure (Cross Ref.)" numFmtId="49">
      <sharedItems/>
    </cacheField>
    <cacheField name="Unit of Measure Code" numFmtId="49">
      <sharedItems containsBlank="1" count="3">
        <s v=""/>
        <m u="1"/>
        <s v="EA" u="1"/>
      </sharedItems>
    </cacheField>
    <cacheField name="Unit Price" numFmtId="0">
      <sharedItems containsSemiMixedTypes="0" containsString="0" containsNumber="1" minValue="0.09" maxValue="84.12"/>
    </cacheField>
    <cacheField name="Posting Date" numFmtId="14">
      <sharedItems containsSemiMixedTypes="0" containsNonDate="0" containsDate="1" containsString="0" minDate="2013-01-03T00:00:00" maxDate="2019-01-13T00:00:00" count="55">
        <d v="2019-01-02T00:00:00"/>
        <d v="2019-01-01T00:00:00"/>
        <d v="2019-01-10T00:00:00" u="1"/>
        <d v="2019-01-06T00:00:00" u="1"/>
        <d v="2013-01-29T00:00:00" u="1"/>
        <d v="2014-01-29T00:00:00" u="1"/>
        <d v="2013-01-25T00:00:00" u="1"/>
        <d v="2014-01-25T00:00:00" u="1"/>
        <d v="2013-04-27T00:00:00" u="1"/>
        <d v="2013-01-21T00:00:00" u="1"/>
        <d v="2014-01-21T00:00:00" u="1"/>
        <d v="2013-04-23T00:00:00" u="1"/>
        <d v="2013-01-17T00:00:00" u="1"/>
        <d v="2014-01-17T00:00:00" u="1"/>
        <d v="2013-04-19T00:00:00" u="1"/>
        <d v="2013-01-13T00:00:00" u="1"/>
        <d v="2014-01-13T00:00:00" u="1"/>
        <d v="2013-04-15T00:00:00" u="1"/>
        <d v="2013-01-09T00:00:00" u="1"/>
        <d v="2014-01-09T00:00:00" u="1"/>
        <d v="2013-04-11T00:00:00" u="1"/>
        <d v="2019-01-09T00:00:00" u="1"/>
        <d v="2013-01-05T00:00:00" u="1"/>
        <d v="2014-01-05T00:00:00" u="1"/>
        <d v="2013-04-07T00:00:00" u="1"/>
        <d v="2019-01-05T00:00:00" u="1"/>
        <d v="2013-04-03T00:00:00" u="1"/>
        <d v="2013-04-30T00:00:00" u="1"/>
        <d v="2019-01-12T00:00:00" u="1"/>
        <d v="2019-01-08T00:00:00" u="1"/>
        <d v="2019-01-04T00:00:00" u="1"/>
        <d v="2013-01-27T00:00:00" u="1"/>
        <d v="2014-01-27T00:00:00" u="1"/>
        <d v="2013-04-29T00:00:00" u="1"/>
        <d v="2013-01-23T00:00:00" u="1"/>
        <d v="2014-01-23T00:00:00" u="1"/>
        <d v="2013-04-25T00:00:00" u="1"/>
        <d v="2013-01-19T00:00:00" u="1"/>
        <d v="2014-01-19T00:00:00" u="1"/>
        <d v="2013-04-21T00:00:00" u="1"/>
        <d v="2013-01-15T00:00:00" u="1"/>
        <d v="2014-01-15T00:00:00" u="1"/>
        <d v="2013-04-17T00:00:00" u="1"/>
        <d v="2013-01-11T00:00:00" u="1"/>
        <d v="2014-01-11T00:00:00" u="1"/>
        <d v="2013-04-13T00:00:00" u="1"/>
        <d v="2019-01-11T00:00:00" u="1"/>
        <d v="2013-01-07T00:00:00" u="1"/>
        <d v="2014-01-07T00:00:00" u="1"/>
        <d v="2013-04-09T00:00:00" u="1"/>
        <d v="2019-01-07T00:00:00" u="1"/>
        <d v="2013-01-03T00:00:00" u="1"/>
        <d v="2014-01-03T00:00:00" u="1"/>
        <d v="2013-04-05T00:00:00" u="1"/>
        <d v="2019-01-03T00:00:00" u="1"/>
      </sharedItems>
    </cacheField>
    <cacheField name="Description" numFmtId="49">
      <sharedItems containsBlank="1" count="151">
        <s v="10.75&quot; Column Football Trophy"/>
        <s v="Two-Toned Knit Hat"/>
        <s v="Recycled Tote"/>
        <s v="Baseball Figure Trophy"/>
        <s v="Tall Matte Finish Mug"/>
        <s v="Carabiner Watch"/>
        <s v="Book Style Photo Frame &amp; Clock"/>
        <s v="5&quot; Female Graduate Trophy"/>
        <s v="Mesh BALL CAP"/>
        <s v="Golf Relaxed Cap"/>
        <s v="VOIP Headset with Mic"/>
        <s v="LED Flex Light"/>
        <s v="Soccer #1 Pin"/>
        <s v="Channel Speaker System"/>
        <s v="Button Key-Light"/>
        <s v="Super Shopper"/>
        <s v="Fleece Beanie"/>
        <s v="Soft Touch Travel Mug"/>
        <s v="Chunky Knit Hat"/>
        <s v="Wisper-Cut Vase"/>
        <s v="Plastic Handle Bag"/>
        <s v="Budget Tote Bag"/>
        <s v="4 Function Rotating Carabiner Watch"/>
        <s v="Biodegradable Colored SPORT BOT"/>
        <s v="Super Sport Stopwatch"/>
        <s v="World Time Travel Alarm"/>
        <s v="3.75&quot; Soccer Trophy"/>
        <s v="Flexi-Clock &amp; Clip"/>
        <s v="3.75&quot; Football Trophy"/>
        <s v="Crusher Bucket Hat"/>
        <s v="Canvas Boat Bag"/>
        <s v="7.5'' Bud Vase"/>
        <s v="SPORT BOT with Pop Lid"/>
        <s v="Wide Screen Alarm Clock"/>
        <s v="10.75&quot; Star Riser Volleyball Trophy"/>
        <s v="Arch Calculator"/>
        <s v="Sportsman Bucket Hat"/>
        <s v="Action Sport Duffel"/>
        <s v="Pro-Travel Technology Set"/>
        <s v="Calc-U-Note"/>
        <s v="Distressed Twill Visor"/>
        <s v="Slim Travel Alarm"/>
        <s v="Sport Bag"/>
        <s v="Two-Toned Cap"/>
        <s v="Black Duffel Bag"/>
        <s v="Calculator &amp; World Time Clock"/>
        <s v="Wave Mug"/>
        <m u="1"/>
        <s v="10.75&quot; Column Apple Trophy" u="1"/>
        <s v="Wide SPORT BOT" u="1"/>
        <s v="2GB MP3 Player" u="1"/>
        <s v="Campfire Mug" u="1"/>
        <s v="Stainless Thermos" u="1"/>
        <s v="Soup Mug" u="1"/>
        <s v="Cherry Finished Crystal Award- Large" u="1"/>
        <s v="Juice Glass" u="1"/>
        <s v="Clip-on Stopwatch" u="1"/>
        <s v="Soccer Figure Trophy" u="1"/>
        <s v="Aluminum SPORT BOT" u="1"/>
        <s v="Retractable Earbuds" u="1"/>
        <s v="Black Digital Picture Frame" u="1"/>
        <s v="Bistro Mug" u="1"/>
        <s v="360 Clip Watch" u="1"/>
        <s v="Frames &amp; Clock" u="1"/>
        <s v="Silver Plated Photo Frame" u="1"/>
        <s v="Contemporary Desk Calculator" u="1"/>
        <s v="Die-Cut Tote" u="1"/>
        <s v="Raw-Edge Bucket Hat" u="1"/>
        <s v="Football Graphic Plaque" u="1"/>
        <s v="Normandy Vase" u="1"/>
        <s v="Sport Earbuds" u="1"/>
        <s v="Gym Locker Bag" u="1"/>
        <s v="Ergo-Calculator" u="1"/>
        <s v="Winter Frost Vase" u="1"/>
        <s v="Translucent Stopwatch" u="1"/>
        <s v="1GB MP3 Player" u="1"/>
        <s v="Raw-Edge Patch BALL CAP" u="1"/>
        <s v="10.75&quot; Tourch Riser FootballTrophy" u="1"/>
        <s v="USB MP3 Player" u="1"/>
        <s v="10.75&quot; Column Wrestling Trophy" u="1"/>
        <s v="10.75&quot; Tourch Riser WrestlingTrophy" u="1"/>
        <s v="Award Medallian - 2.5''" u="1"/>
        <s v="Pub Glass" u="1"/>
        <s v="USB 4-Port Hub" u="1"/>
        <s v="3.25&quot; Lamp of Knowledge Trophy" u="1"/>
        <s v="Ad Torch" u="1"/>
        <s v="Mesh Bucket Hat" u="1"/>
        <s v="Knit Hat with Bill" u="1"/>
        <s v="10.75&quot; Tourch Riser Soccer Trophy" u="1"/>
        <s v="Cotton Classic Tote" u="1"/>
        <s v="Twill Visor" u="1"/>
        <s v="Clip-on MP3 Player" u="1"/>
        <s v="Dual Source Flashlight" u="1"/>
        <s v="Fashion Travel Mug" u="1"/>
        <s v="10.75&quot; Tourch Riser Basketball Trophy" u="1"/>
        <s v="Desk Calculator" u="1"/>
        <s v="Cherry Finished Crystal Award" u="1"/>
        <s v="Border Style" u="1"/>
        <s v="Flute" u="1"/>
        <s v="1GB USB Flash Drive Pen" u="1"/>
        <s v="Stopwatch with Neck Rope" u="1"/>
        <s v="4GB MP3 Player" u="1"/>
        <s v="Gripper SPORT BOT" u="1"/>
        <s v="3.75&quot; Basketball Trophy" u="1"/>
        <s v="Vinyl Tote" u="1"/>
        <s v="Award Medallian - 2''" u="1"/>
        <s v="Milk Bottle" u="1"/>
        <s v="Bamboo 1GB USB Flash Drive" u="1"/>
        <s v="Flip-up Travel Alarm" u="1"/>
        <s v="Engraved Basketball Award" u="1"/>
        <s v="10.75&quot; Star Riser FootballTrophy" u="1"/>
        <s v="Award Medallian - 3''" u="1"/>
        <s v="Striped Knit Hat" u="1"/>
        <s v="Foldable Travel Speakers" u="1"/>
        <s v="Fashion Visor" u="1"/>
        <s v="10.75&quot; Tourch Riser Apple Trophy" u="1"/>
        <s v="Wireless Headphones" u="1"/>
        <s v="Walnut Medallian Plate" u="1"/>
        <s v="4.75&quot; Spelling B Trophy" u="1"/>
        <s v="Canvas Stopwatch" u="1"/>
        <s v="Chardonnay Glass" u="1"/>
        <s v="Portable Speaker &amp; MP3 Dock" u="1"/>
        <s v="Canvas Field Bag" u="1"/>
        <s v="10.75&quot; Star Riser Soccer Trophy" u="1"/>
        <s v="Invoice Rounding" u="1"/>
        <s v="Pique Visor" u="1"/>
        <s v="Laminated Tote" u="1"/>
        <s v="Basketball Graphic Plaque" u="1"/>
        <s v="Clip-on Clock with Compass" u="1"/>
        <s v="Folding Stereo Speakers" u="1"/>
        <s v="Cherry Finish Photo Frame &amp; Clock" u="1"/>
        <s v="Clock &amp; Pen Holder" u="1"/>
        <s v="Clock &amp; Business Card Holder" u="1"/>
        <s v="10.75&quot; Tourch Riser Lamp of Knowledge Trophy" u="1"/>
        <s v="All Star Cap" u="1"/>
        <s v="Mini Travel Alarm" u="1"/>
        <s v="10.75&quot; Star Riser Basketball Trophy" u="1"/>
        <s v="Clip-on Clock" u="1"/>
        <s v="Cherry Finish Frame" u="1"/>
        <s v="Plastic Sun Visor" u="1"/>
        <s v="All Purpose Tote" u="1"/>
        <s v="3.75&quot; Wrestling Trophy" u="1"/>
        <s v="Glacier Vase" u="1"/>
        <s v="2GB Foldout USB Flash Drive" u="1"/>
        <s v="LED Keychain" u="1"/>
        <s v="Wheeled Duffel" u="1"/>
        <s v="10.75&quot; Column Volleyball Trophy" u="1"/>
        <s v="Bamboo Digital Picutre Frame" u="1"/>
        <s v="10.75&quot; Tourch Riser Wrestling Trophy" u="1"/>
        <s v="10.75&quot; Star Riser Apple Trophy" u="1"/>
        <s v="Microfiber Bucket Hat" u="1"/>
      </sharedItems>
    </cacheField>
    <cacheField name="Sales Invoice Header - Document Date" numFmtId="14">
      <sharedItems containsSemiMixedTypes="0" containsNonDate="0" containsDate="1" containsString="0" minDate="2019-01-01T00:00:00" maxDate="2023-01-03T00:00:00"/>
    </cacheField>
    <cacheField name="Item - No." numFmtId="49">
      <sharedItems containsBlank="1" count="151">
        <s v="S200028"/>
        <s v="C100023"/>
        <s v="E100003"/>
        <s v="S100007"/>
        <s v="C100062"/>
        <s v="C100031"/>
        <s v="C100053"/>
        <s v="S200004"/>
        <s v="S100013"/>
        <s v="S100010"/>
        <s v="C100044"/>
        <s v="E100029"/>
        <s v="S100003"/>
        <s v="C100040"/>
        <s v="E100032"/>
        <s v="E100008"/>
        <s v="C100026"/>
        <s v="E100042"/>
        <s v="S100014"/>
        <s v="C100010"/>
        <s v="E100007"/>
        <s v="E100006"/>
        <s v="E100016"/>
        <s v="E100041"/>
        <s v="S100020"/>
        <s v="C100037"/>
        <s v="S200006"/>
        <s v="E100018"/>
        <s v="S200007"/>
        <s v="S100018"/>
        <s v="C100021"/>
        <s v="C100007"/>
        <s v="S100025"/>
        <s v="E100022"/>
        <s v="S200016"/>
        <s v="E100024"/>
        <s v="S100019"/>
        <s v="C100018"/>
        <s v="C100043"/>
        <s v="E100025"/>
        <s v="C100029"/>
        <s v="E100021"/>
        <s v="E100001"/>
        <s v="C100022"/>
        <s v="C100019"/>
        <s v="C100035"/>
        <s v="E100040"/>
        <s v="" u="1"/>
        <m u="1"/>
        <s v="C100066" u="1"/>
        <s v="E100017" u="1"/>
        <s v="C100067" u="1"/>
        <s v="E100019" u="1"/>
        <s v="E100043" u="1"/>
        <s v="E100044" u="1"/>
        <s v="S100021" u="1"/>
        <s v="E100045" u="1"/>
        <s v="E100046" u="1"/>
        <s v="S100023" u="1"/>
        <s v="E100047" u="1"/>
        <s v="S100024" u="1"/>
        <s v="S100026" u="1"/>
        <s v="C100020" u="1"/>
        <s v="C100024" u="1"/>
        <s v="C100025" u="1"/>
        <s v="C100027" u="1"/>
        <s v="S200010" u="1"/>
        <s v="C100028" u="1"/>
        <s v="S200012" u="1"/>
        <s v="C100050" u="1"/>
        <s v="S200013" u="1"/>
        <s v="C100051" u="1"/>
        <s v="E100002" u="1"/>
        <s v="S200014" u="1"/>
        <s v="C100052" u="1"/>
        <s v="S200015" u="1"/>
        <s v="E100004" u="1"/>
        <s v="C100054" u="1"/>
        <s v="E100005" u="1"/>
        <s v="S200017" u="1"/>
        <s v="C100055" u="1"/>
        <s v="S200018" u="1"/>
        <s v="C100056" u="1"/>
        <s v="S200019" u="1"/>
        <s v="E100009" u="1"/>
        <s v="E100030" u="1"/>
        <s v="E100031" u="1"/>
        <s v="E100033" u="1"/>
        <s v="E100034" u="1"/>
        <s v="S100011" u="1"/>
        <s v="E100035" u="1"/>
        <s v="S100012" u="1"/>
        <s v="E100038" u="1"/>
        <s v="S100015" u="1"/>
        <s v="E100039" u="1"/>
        <s v="S100016" u="1"/>
        <s v="S100017" u="1"/>
        <s v="C100011" u="1"/>
        <s v="C100014" u="1"/>
        <s v="C100017" u="1"/>
        <s v="S200001" u="1"/>
        <s v="C100041" u="1"/>
        <s v="C100042" u="1"/>
        <s v="S200005" u="1"/>
        <s v="C100045" u="1"/>
        <s v="S200008" u="1"/>
        <s v="C100046" u="1"/>
        <s v="C100047" u="1"/>
        <s v="S200030" u="1"/>
        <s v="C100048" u="1"/>
        <s v="S200031" u="1"/>
        <s v="E100020" u="1"/>
        <s v="C100049" u="1"/>
        <s v="E100023" u="1"/>
        <s v="S100001" u="1"/>
        <s v="S100002" u="1"/>
        <s v="E100026" u="1"/>
        <s v="E100027" u="1"/>
        <s v="S100004" u="1"/>
        <s v="E100028" u="1"/>
        <s v="S100005" u="1"/>
        <s v="S100006" u="1"/>
        <s v="S100008" u="1"/>
        <s v="C100002" u="1"/>
        <s v="S100009" u="1"/>
        <s v="C100003" u="1"/>
        <s v="C100004" u="1"/>
        <s v="C100005" u="1"/>
        <s v="C100006" u="1"/>
        <s v="C100008" u="1"/>
        <s v="C100009" u="1"/>
        <s v="C100030" u="1"/>
        <s v="C100032" u="1"/>
        <s v="C100033" u="1"/>
        <s v="C100034" u="1"/>
        <s v="C100036" u="1"/>
        <s v="S200020" u="1"/>
        <s v="C100038" u="1"/>
        <s v="S200021" u="1"/>
        <s v="E100010" u="1"/>
        <s v="C100039" u="1"/>
        <s v="S200022" u="1"/>
        <s v="E100011" u="1"/>
        <s v="C100061" u="1"/>
        <s v="E100012" u="1"/>
        <s v="S200024" u="1"/>
        <s v="E100013" u="1"/>
        <s v="C100063" u="1"/>
        <s v="E100014" u="1"/>
        <s v="S200026" u="1"/>
        <s v="E100015" u="1"/>
      </sharedItems>
    </cacheField>
    <cacheField name="Customer- Name" numFmtId="49">
      <sharedItems containsBlank="1" count="102">
        <s v="Columbus Party Supplies"/>
        <s v="Guildford Water Department"/>
        <s v="Voltive Systems"/>
        <s v="Stan's Trophies"/>
        <s v="Dantons" u="1"/>
        <m u="1"/>
        <s v="Bargottis" u="1"/>
        <s v="Candoxy Kontor A/S" u="1"/>
        <s v="First Bank" u="1"/>
        <s v="MEMA Ljubljana d.o.o." u="1"/>
        <s v="Tempsons Tropies" u="1"/>
        <s v="Konberg Tapet AB" u="1"/>
        <s v="Physicare Ltd." u="1"/>
        <s v="Latexon, Inc." u="1"/>
        <s v="Equinox Sporting Goods" u="1"/>
        <s v="The Device Shop" u="1"/>
        <s v="Zuni Home Crafts Ltd." u="1"/>
        <s v="Bainbridges" u="1"/>
        <s v="Marsholm Karmstol" u="1"/>
        <s v="City Of Chicago" u="1"/>
        <s v="The Cannon Group PLC" u="1"/>
        <s v="Lovaina Contractors" u="1"/>
        <s v="DenoTech" u="1"/>
        <s v="BlackCane Motor Works" u="1"/>
        <s v="First Touch Marketing" u="1"/>
        <s v="BBB Trophy" u="1"/>
        <s v="Möbel Siegfried" u="1"/>
        <s v="Moveex" u="1"/>
        <s v="Stanfords" u="1"/>
        <s v="Solar Tech" u="1"/>
        <s v="Gary's Sports" u="1"/>
        <s v="Heimilisprydi" u="1"/>
        <s v="Tintax " u="1"/>
        <s v="London Candoxy Storage Campus" u="1"/>
        <s v="Parmentier Boutique" u="1"/>
        <s v="Cronus Cardoxy Procurement" u="1"/>
        <s v="Gagn &amp; Gaman" u="1"/>
        <s v="AlphaQuote" u="1"/>
        <s v="Michael Feit - Möbelhaus" u="1"/>
        <s v="Ganzlex NV" u="1"/>
        <s v="Designstudio Gmunden" u="1"/>
        <s v="Lauritzen Kontorm¢bler A/S" u="1"/>
        <s v="Roundron" u="1"/>
        <s v="Team Trophy" u="1"/>
        <s v="Outdoor Gear Unlimited" u="1"/>
        <s v="Zumi's" u="1"/>
        <s v="Odessy Sports" u="1"/>
        <s v="EXPORTLES d.o.o." u="1"/>
        <s v="Carl Anthony" u="1"/>
        <s v="Esystems" u="1"/>
        <s v="John Haddock Insurance Co." u="1"/>
        <s v="Elkhorn Airport" u="1"/>
        <s v="Sporting Goods Emporium" u="1"/>
        <s v="Livre Importants" u="1"/>
        <s v="Tinfan" u="1"/>
        <s v="Sumtones, AG" u="1"/>
        <s v="Triton Industries" u="1"/>
        <s v="Lexitechnology" u="1"/>
        <s v="Showmasters" u="1"/>
        <s v="Ranice Sports" u="1"/>
        <s v="Keybase, Inc." u="1"/>
        <s v="Volcome Ltd." u="1"/>
        <s v="Dicon Industries" u="1"/>
        <s v="BTS Trophies" u="1"/>
        <s v="Basingers" u="1"/>
        <s v="Nieuwe Zandpoort NV" u="1"/>
        <s v="Danger Unlimited" u="1"/>
        <s v="Bob's Budget Trophies" u="1"/>
        <s v="Saxon Technology" u="1"/>
        <s v="ISA Tech" u="1"/>
        <s v="ZoomTrax Systems" u="1"/>
        <s v="Randotax Outfitters" u="1"/>
        <s v="Top Action Sports" u="1"/>
        <s v="Derringers Resturants" u="1"/>
        <s v="Villadomis AG" u="1"/>
        <s v="Super Daves" u="1"/>
        <s v="Helguera industrial" u="1"/>
        <s v="Selangorian Ltd." u="1"/>
        <s v="Office Solutions" u="1"/>
        <s v="Centromerkur d.o.o." u="1"/>
        <s v="Jgems" u="1"/>
        <s v="Fairway Sound" u="1"/>
        <s v="Iber Tech" u="1"/>
        <s v="Soron Kamstrol AG" u="1"/>
        <s v="Hotspot Systems" u="1"/>
        <s v="BEI Outfitters " u="1"/>
        <s v="Techibase" u="1"/>
        <s v="Kinfix Industries" u="1"/>
        <s v="Blanemark Hifi Shop" u="1"/>
        <s v="Parvotis" u="1"/>
        <s v="Meersen Meubelen" u="1"/>
        <s v="D-Com Industries" u="1"/>
        <s v="Stutringers" u="1"/>
        <s v="Solotech" u="1"/>
        <s v="Cronus Cardoxy Sales" u="1"/>
        <s v="TechZone" u="1"/>
        <s v="Ontocane Outdoors" u="1"/>
        <s v="Hotel Pferdesee" u="1"/>
        <s v="Möbel Scherrer AG" u="1"/>
        <s v="Englunds Kontorsmöbler AB" u="1"/>
        <s v="Pilatus AG" u="1"/>
        <s v="Gamma Ray's" u="1"/>
      </sharedItems>
    </cacheField>
    <cacheField name="COGS" numFmtId="0" formula="'Unit Cost'*Quantity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60000"/>
    <x v="0"/>
    <s v="ASSEM"/>
    <n v="14.7"/>
    <n v="0.3"/>
    <n v="2"/>
    <n v="1"/>
    <x v="0"/>
    <n v="1"/>
    <n v="10.75"/>
    <s v=""/>
    <s v=""/>
    <x v="0"/>
    <n v="15"/>
    <x v="0"/>
    <x v="0"/>
    <d v="2023-01-02T00:00:00"/>
    <x v="0"/>
    <x v="0"/>
  </r>
  <r>
    <n v="100000"/>
    <x v="1"/>
    <s v="RETAIL"/>
    <n v="378.2"/>
    <n v="7.72"/>
    <n v="2"/>
    <n v="144"/>
    <x v="0"/>
    <n v="144"/>
    <n v="1.25996"/>
    <s v=""/>
    <s v=""/>
    <x v="0"/>
    <n v="2.68"/>
    <x v="1"/>
    <x v="1"/>
    <d v="2019-01-01T00:00:00"/>
    <x v="1"/>
    <x v="1"/>
  </r>
  <r>
    <n v="70000"/>
    <x v="0"/>
    <s v="RETAIL"/>
    <n v="3.03"/>
    <n v="0.06"/>
    <n v="2"/>
    <n v="1"/>
    <x v="0"/>
    <n v="1"/>
    <n v="1.70008"/>
    <s v=""/>
    <s v=""/>
    <x v="0"/>
    <n v="3.09"/>
    <x v="0"/>
    <x v="2"/>
    <d v="2023-01-02T00:00:00"/>
    <x v="2"/>
    <x v="0"/>
  </r>
  <r>
    <n v="110000"/>
    <x v="1"/>
    <s v="RETAIL"/>
    <n v="348.1"/>
    <n v="7.1"/>
    <n v="2"/>
    <n v="48"/>
    <x v="0"/>
    <n v="48"/>
    <n v="3.68"/>
    <s v=""/>
    <s v=""/>
    <x v="0"/>
    <n v="7.4"/>
    <x v="1"/>
    <x v="3"/>
    <d v="2019-01-01T00:00:00"/>
    <x v="3"/>
    <x v="1"/>
  </r>
  <r>
    <n v="80000"/>
    <x v="0"/>
    <s v="RETAIL"/>
    <n v="1.21"/>
    <n v="0.02"/>
    <n v="2"/>
    <n v="1"/>
    <x v="0"/>
    <n v="1"/>
    <n v="0.68003999999999998"/>
    <s v=""/>
    <s v=""/>
    <x v="0"/>
    <n v="1.23"/>
    <x v="0"/>
    <x v="4"/>
    <d v="2023-01-02T00:00:00"/>
    <x v="4"/>
    <x v="0"/>
  </r>
  <r>
    <n v="120000"/>
    <x v="1"/>
    <s v="RETAIL"/>
    <n v="222.03"/>
    <n v="4.53"/>
    <n v="2"/>
    <n v="12"/>
    <x v="0"/>
    <n v="12"/>
    <n v="8.5800300000000007"/>
    <s v=""/>
    <s v=""/>
    <x v="0"/>
    <n v="18.88"/>
    <x v="1"/>
    <x v="5"/>
    <d v="2019-01-01T00:00:00"/>
    <x v="5"/>
    <x v="1"/>
  </r>
  <r>
    <n v="40000"/>
    <x v="2"/>
    <s v="RETAIL"/>
    <n v="979.84"/>
    <n v="20"/>
    <n v="2"/>
    <n v="48"/>
    <x v="0"/>
    <n v="48"/>
    <n v="12.0397"/>
    <s v=""/>
    <s v=""/>
    <x v="0"/>
    <n v="20.83"/>
    <x v="0"/>
    <x v="6"/>
    <d v="2019-01-02T00:00:00"/>
    <x v="6"/>
    <x v="2"/>
  </r>
  <r>
    <n v="20000"/>
    <x v="3"/>
    <s v="ASSEM"/>
    <n v="352.8"/>
    <n v="7.2"/>
    <n v="2"/>
    <n v="48"/>
    <x v="0"/>
    <n v="48"/>
    <n v="6.56"/>
    <s v=""/>
    <s v=""/>
    <x v="0"/>
    <n v="7.5"/>
    <x v="1"/>
    <x v="7"/>
    <d v="2023-01-01T00:00:00"/>
    <x v="7"/>
    <x v="3"/>
  </r>
  <r>
    <n v="160000"/>
    <x v="1"/>
    <s v="RETAIL"/>
    <n v="6.47"/>
    <n v="0.13"/>
    <n v="2"/>
    <n v="1"/>
    <x v="0"/>
    <n v="1"/>
    <n v="3.4401000000000002"/>
    <s v=""/>
    <s v=""/>
    <x v="0"/>
    <n v="6.6"/>
    <x v="1"/>
    <x v="8"/>
    <d v="2019-01-01T00:00:00"/>
    <x v="8"/>
    <x v="1"/>
  </r>
  <r>
    <n v="30000"/>
    <x v="1"/>
    <s v="RETAIL"/>
    <n v="1936.1699999999998"/>
    <n v="39.510000000000005"/>
    <n v="2"/>
    <n v="192"/>
    <x v="0"/>
    <n v="192"/>
    <n v="6.0900800000000004"/>
    <s v=""/>
    <s v=""/>
    <x v="0"/>
    <n v="10.29"/>
    <x v="1"/>
    <x v="9"/>
    <d v="2019-01-01T00:00:00"/>
    <x v="9"/>
    <x v="1"/>
  </r>
  <r>
    <n v="70000"/>
    <x v="2"/>
    <s v="RETAIL"/>
    <n v="362.21"/>
    <n v="7.39"/>
    <n v="2"/>
    <n v="168"/>
    <x v="0"/>
    <n v="168"/>
    <n v="1.20035"/>
    <s v=""/>
    <s v=""/>
    <x v="0"/>
    <n v="2.2000000000000002"/>
    <x v="0"/>
    <x v="10"/>
    <d v="2019-01-02T00:00:00"/>
    <x v="10"/>
    <x v="2"/>
  </r>
  <r>
    <n v="50000"/>
    <x v="3"/>
    <s v="RETAIL"/>
    <n v="135.94999999999999"/>
    <n v="2.77"/>
    <n v="2"/>
    <n v="48"/>
    <x v="0"/>
    <n v="48"/>
    <n v="1.67946"/>
    <s v=""/>
    <s v=""/>
    <x v="0"/>
    <n v="2.89"/>
    <x v="1"/>
    <x v="11"/>
    <d v="2023-01-01T00:00:00"/>
    <x v="11"/>
    <x v="3"/>
  </r>
  <r>
    <n v="130000"/>
    <x v="1"/>
    <s v="RETAIL"/>
    <n v="213.15"/>
    <n v="4.3499999999999996"/>
    <n v="2"/>
    <n v="145"/>
    <x v="0"/>
    <n v="145"/>
    <n v="0.9"/>
    <s v=""/>
    <s v=""/>
    <x v="0"/>
    <n v="1.5"/>
    <x v="1"/>
    <x v="12"/>
    <d v="2019-01-01T00:00:00"/>
    <x v="12"/>
    <x v="1"/>
  </r>
  <r>
    <n v="10000"/>
    <x v="2"/>
    <s v="RETAIL"/>
    <n v="7895.1900000000005"/>
    <n v="161.13"/>
    <n v="2"/>
    <n v="192"/>
    <x v="0"/>
    <n v="192"/>
    <n v="20.7698"/>
    <s v=""/>
    <s v=""/>
    <x v="0"/>
    <n v="41.96"/>
    <x v="0"/>
    <x v="13"/>
    <d v="2019-01-02T00:00:00"/>
    <x v="13"/>
    <x v="2"/>
  </r>
  <r>
    <n v="90000"/>
    <x v="0"/>
    <s v="RETAIL"/>
    <n v="0.5"/>
    <n v="0.01"/>
    <n v="2"/>
    <n v="1"/>
    <x v="0"/>
    <n v="1"/>
    <n v="0.33004"/>
    <s v=""/>
    <s v=""/>
    <x v="0"/>
    <n v="0.51"/>
    <x v="0"/>
    <x v="14"/>
    <d v="2023-01-02T00:00:00"/>
    <x v="14"/>
    <x v="0"/>
  </r>
  <r>
    <n v="100000"/>
    <x v="3"/>
    <s v="RETAIL"/>
    <n v="0.23"/>
    <n v="0"/>
    <n v="2"/>
    <n v="1"/>
    <x v="0"/>
    <n v="1"/>
    <n v="0.12008000000000001"/>
    <s v=""/>
    <s v=""/>
    <x v="0"/>
    <n v="0.23"/>
    <x v="1"/>
    <x v="15"/>
    <d v="2023-01-01T00:00:00"/>
    <x v="15"/>
    <x v="3"/>
  </r>
  <r>
    <n v="80000"/>
    <x v="1"/>
    <s v="RETAIL"/>
    <n v="440.29"/>
    <n v="8.99"/>
    <n v="2"/>
    <n v="144"/>
    <x v="0"/>
    <n v="144"/>
    <n v="1.9999"/>
    <s v=""/>
    <s v=""/>
    <x v="0"/>
    <n v="3.12"/>
    <x v="1"/>
    <x v="16"/>
    <d v="2019-01-01T00:00:00"/>
    <x v="16"/>
    <x v="1"/>
  </r>
  <r>
    <n v="40000"/>
    <x v="0"/>
    <s v="RETAIL"/>
    <n v="182.04000000000002"/>
    <n v="3.72"/>
    <n v="2"/>
    <n v="48"/>
    <x v="0"/>
    <n v="48"/>
    <n v="2.1505700000000001"/>
    <s v=""/>
    <s v=""/>
    <x v="0"/>
    <n v="3.87"/>
    <x v="0"/>
    <x v="17"/>
    <d v="2023-01-02T00:00:00"/>
    <x v="17"/>
    <x v="0"/>
  </r>
  <r>
    <n v="140000"/>
    <x v="1"/>
    <s v="RETAIL"/>
    <n v="115.25000000000001"/>
    <n v="2.35"/>
    <n v="2"/>
    <n v="12"/>
    <x v="0"/>
    <n v="12"/>
    <n v="5.1599000000000004"/>
    <s v=""/>
    <s v=""/>
    <x v="0"/>
    <n v="9.8000000000000007"/>
    <x v="1"/>
    <x v="18"/>
    <d v="2019-01-01T00:00:00"/>
    <x v="18"/>
    <x v="1"/>
  </r>
  <r>
    <n v="20000"/>
    <x v="2"/>
    <s v="RETAIL"/>
    <n v="3957.0000000000005"/>
    <n v="80.760000000000005"/>
    <n v="2"/>
    <n v="48"/>
    <x v="0"/>
    <n v="48"/>
    <n v="40.249870000000001"/>
    <s v=""/>
    <s v=""/>
    <x v="0"/>
    <n v="84.12"/>
    <x v="0"/>
    <x v="19"/>
    <d v="2019-01-02T00:00:00"/>
    <x v="19"/>
    <x v="2"/>
  </r>
  <r>
    <n v="100000"/>
    <x v="0"/>
    <s v="RETAIL"/>
    <n v="0.32"/>
    <n v="0.01"/>
    <n v="2"/>
    <n v="1"/>
    <x v="0"/>
    <n v="1"/>
    <n v="0.18"/>
    <s v=""/>
    <s v=""/>
    <x v="0"/>
    <n v="0.33"/>
    <x v="0"/>
    <x v="20"/>
    <d v="2023-01-02T00:00:00"/>
    <x v="20"/>
    <x v="0"/>
  </r>
  <r>
    <n v="110000"/>
    <x v="3"/>
    <s v="RETAIL"/>
    <n v="0.09"/>
    <n v="0"/>
    <n v="2"/>
    <n v="1"/>
    <x v="0"/>
    <n v="1"/>
    <n v="3.993E-2"/>
    <s v=""/>
    <s v=""/>
    <x v="0"/>
    <n v="0.09"/>
    <x v="1"/>
    <x v="21"/>
    <d v="2023-01-01T00:00:00"/>
    <x v="21"/>
    <x v="3"/>
  </r>
  <r>
    <n v="90000"/>
    <x v="1"/>
    <s v="RETAIL"/>
    <n v="429.00000000000006"/>
    <n v="8.76"/>
    <n v="2"/>
    <n v="144"/>
    <x v="0"/>
    <n v="144"/>
    <n v="1.3800600000000001"/>
    <s v=""/>
    <s v=""/>
    <x v="0"/>
    <n v="3.04"/>
    <x v="1"/>
    <x v="22"/>
    <d v="2019-01-01T00:00:00"/>
    <x v="22"/>
    <x v="1"/>
  </r>
  <r>
    <n v="50000"/>
    <x v="0"/>
    <s v="RETAIL"/>
    <n v="97.36999999999999"/>
    <n v="1.99"/>
    <n v="2"/>
    <n v="144"/>
    <x v="0"/>
    <n v="144"/>
    <n v="0.42985000000000001"/>
    <s v=""/>
    <s v=""/>
    <x v="0"/>
    <n v="0.69"/>
    <x v="0"/>
    <x v="23"/>
    <d v="2023-01-02T00:00:00"/>
    <x v="23"/>
    <x v="0"/>
  </r>
  <r>
    <n v="150000"/>
    <x v="1"/>
    <s v="RETAIL"/>
    <n v="25.64"/>
    <n v="0.52"/>
    <n v="2"/>
    <n v="12"/>
    <x v="0"/>
    <n v="12"/>
    <n v="1.05"/>
    <s v=""/>
    <s v=""/>
    <x v="0"/>
    <n v="2.1800000000000002"/>
    <x v="1"/>
    <x v="24"/>
    <d v="2019-01-01T00:00:00"/>
    <x v="24"/>
    <x v="1"/>
  </r>
  <r>
    <n v="30000"/>
    <x v="2"/>
    <s v="RETAIL"/>
    <n v="1272.9000000000001"/>
    <n v="25.98"/>
    <n v="2"/>
    <n v="144"/>
    <x v="0"/>
    <n v="144"/>
    <n v="5.4000599999999999"/>
    <s v=""/>
    <s v=""/>
    <x v="0"/>
    <n v="9.02"/>
    <x v="0"/>
    <x v="25"/>
    <d v="2019-01-02T00:00:00"/>
    <x v="25"/>
    <x v="2"/>
  </r>
  <r>
    <n v="10000"/>
    <x v="3"/>
    <s v="ASSEM"/>
    <n v="1411.2"/>
    <n v="28.8"/>
    <n v="2"/>
    <n v="144"/>
    <x v="0"/>
    <n v="144"/>
    <n v="7.51"/>
    <s v=""/>
    <s v=""/>
    <x v="0"/>
    <n v="10"/>
    <x v="1"/>
    <x v="26"/>
    <d v="2023-01-01T00:00:00"/>
    <x v="26"/>
    <x v="3"/>
  </r>
  <r>
    <n v="90000"/>
    <x v="2"/>
    <s v="RETAIL"/>
    <n v="159.47"/>
    <n v="3.25"/>
    <n v="2"/>
    <n v="144"/>
    <x v="0"/>
    <n v="144"/>
    <n v="0.59991000000000005"/>
    <s v=""/>
    <s v=""/>
    <x v="0"/>
    <n v="1.1299999999999999"/>
    <x v="0"/>
    <x v="27"/>
    <d v="2019-01-02T00:00:00"/>
    <x v="27"/>
    <x v="2"/>
  </r>
  <r>
    <n v="70000"/>
    <x v="3"/>
    <s v="RETAIL"/>
    <n v="12.82"/>
    <n v="0.26"/>
    <n v="2"/>
    <n v="6"/>
    <x v="0"/>
    <n v="6"/>
    <n v="1.05"/>
    <s v=""/>
    <s v=""/>
    <x v="0"/>
    <n v="2.1800000000000002"/>
    <x v="1"/>
    <x v="24"/>
    <d v="2023-01-01T00:00:00"/>
    <x v="24"/>
    <x v="3"/>
  </r>
  <r>
    <n v="10000"/>
    <x v="0"/>
    <s v="ASSEM"/>
    <n v="1411.2"/>
    <n v="28.8"/>
    <n v="2"/>
    <n v="144"/>
    <x v="0"/>
    <n v="144"/>
    <n v="7.51"/>
    <s v=""/>
    <s v=""/>
    <x v="0"/>
    <n v="10"/>
    <x v="0"/>
    <x v="28"/>
    <d v="2023-01-02T00:00:00"/>
    <x v="28"/>
    <x v="0"/>
  </r>
  <r>
    <n v="50000"/>
    <x v="1"/>
    <s v="RETAIL"/>
    <n v="1047.1100000000001"/>
    <n v="21.37"/>
    <n v="2"/>
    <n v="144"/>
    <x v="0"/>
    <n v="144"/>
    <n v="3.5"/>
    <s v=""/>
    <s v=""/>
    <x v="0"/>
    <n v="7.42"/>
    <x v="1"/>
    <x v="29"/>
    <d v="2019-01-01T00:00:00"/>
    <x v="29"/>
    <x v="1"/>
  </r>
  <r>
    <n v="40000"/>
    <x v="1"/>
    <s v="RETAIL"/>
    <n v="1456.36"/>
    <n v="29.72"/>
    <n v="2"/>
    <n v="144"/>
    <x v="0"/>
    <n v="144"/>
    <n v="6.87995"/>
    <s v=""/>
    <s v=""/>
    <x v="0"/>
    <n v="10.32"/>
    <x v="1"/>
    <x v="30"/>
    <d v="2019-01-01T00:00:00"/>
    <x v="30"/>
    <x v="1"/>
  </r>
  <r>
    <n v="80000"/>
    <x v="2"/>
    <s v="RETAIL"/>
    <n v="259.89999999999998"/>
    <n v="5.3"/>
    <n v="2"/>
    <n v="156"/>
    <x v="0"/>
    <n v="156"/>
    <n v="1.02007"/>
    <s v=""/>
    <s v=""/>
    <x v="0"/>
    <n v="1.7"/>
    <x v="0"/>
    <x v="31"/>
    <d v="2019-01-02T00:00:00"/>
    <x v="31"/>
    <x v="2"/>
  </r>
  <r>
    <n v="60000"/>
    <x v="3"/>
    <s v="RETAIL"/>
    <n v="39.979999999999997"/>
    <n v="0.82"/>
    <n v="2"/>
    <n v="24"/>
    <x v="0"/>
    <n v="24"/>
    <n v="0.95950999999999997"/>
    <s v=""/>
    <s v=""/>
    <x v="0"/>
    <n v="1.7"/>
    <x v="1"/>
    <x v="32"/>
    <d v="2023-01-01T00:00:00"/>
    <x v="32"/>
    <x v="3"/>
  </r>
  <r>
    <n v="100000"/>
    <x v="2"/>
    <s v="RETAIL"/>
    <n v="5.67"/>
    <n v="0.12"/>
    <n v="2"/>
    <n v="3"/>
    <x v="0"/>
    <n v="3"/>
    <n v="1.2799100000000001"/>
    <s v=""/>
    <s v=""/>
    <x v="0"/>
    <n v="1.93"/>
    <x v="0"/>
    <x v="33"/>
    <d v="2019-01-02T00:00:00"/>
    <x v="33"/>
    <x v="2"/>
  </r>
  <r>
    <n v="80000"/>
    <x v="3"/>
    <s v="ASSEM"/>
    <n v="12.25"/>
    <n v="0.25"/>
    <n v="2"/>
    <n v="1"/>
    <x v="0"/>
    <n v="1"/>
    <n v="9.93"/>
    <s v=""/>
    <s v=""/>
    <x v="0"/>
    <n v="12.5"/>
    <x v="1"/>
    <x v="34"/>
    <d v="2023-01-01T00:00:00"/>
    <x v="34"/>
    <x v="3"/>
  </r>
  <r>
    <n v="20000"/>
    <x v="0"/>
    <s v="RETAIL"/>
    <n v="448.76"/>
    <n v="9.16"/>
    <n v="2"/>
    <n v="144"/>
    <x v="0"/>
    <n v="144"/>
    <n v="1.7193799999999999"/>
    <s v=""/>
    <s v=""/>
    <x v="0"/>
    <n v="3.18"/>
    <x v="0"/>
    <x v="35"/>
    <d v="2023-01-02T00:00:00"/>
    <x v="35"/>
    <x v="0"/>
  </r>
  <r>
    <n v="60000"/>
    <x v="1"/>
    <s v="RETAIL"/>
    <n v="647.74"/>
    <n v="13.22"/>
    <n v="2"/>
    <n v="144"/>
    <x v="0"/>
    <n v="144"/>
    <n v="2.43004"/>
    <s v=""/>
    <s v=""/>
    <x v="0"/>
    <n v="4.59"/>
    <x v="1"/>
    <x v="36"/>
    <d v="2019-01-01T00:00:00"/>
    <x v="36"/>
    <x v="1"/>
  </r>
  <r>
    <n v="20000"/>
    <x v="1"/>
    <s v="RETAIL"/>
    <n v="2485.1200000000003"/>
    <n v="50.72"/>
    <n v="2"/>
    <n v="144"/>
    <x v="0"/>
    <n v="144"/>
    <n v="8.5500799999999995"/>
    <s v=""/>
    <s v=""/>
    <x v="0"/>
    <n v="17.61"/>
    <x v="1"/>
    <x v="37"/>
    <d v="2019-01-01T00:00:00"/>
    <x v="37"/>
    <x v="1"/>
  </r>
  <r>
    <n v="60000"/>
    <x v="2"/>
    <s v="RETAIL"/>
    <n v="384.55"/>
    <n v="7.85"/>
    <n v="2"/>
    <n v="12"/>
    <x v="0"/>
    <n v="12"/>
    <n v="15.000499999999999"/>
    <s v=""/>
    <s v=""/>
    <x v="0"/>
    <n v="32.700000000000003"/>
    <x v="0"/>
    <x v="38"/>
    <d v="2019-01-02T00:00:00"/>
    <x v="38"/>
    <x v="2"/>
  </r>
  <r>
    <n v="40000"/>
    <x v="3"/>
    <s v="RETAIL"/>
    <n v="231.43999999999997"/>
    <n v="4.72"/>
    <n v="2"/>
    <n v="144"/>
    <x v="0"/>
    <n v="144"/>
    <n v="1.01942"/>
    <s v=""/>
    <s v=""/>
    <x v="0"/>
    <n v="1.64"/>
    <x v="1"/>
    <x v="39"/>
    <d v="2023-01-01T00:00:00"/>
    <x v="39"/>
    <x v="3"/>
  </r>
  <r>
    <n v="70000"/>
    <x v="1"/>
    <s v="RETAIL"/>
    <n v="482.62999999999994"/>
    <n v="9.85"/>
    <n v="2"/>
    <n v="144"/>
    <x v="0"/>
    <n v="144"/>
    <n v="2.0700599999999998"/>
    <s v=""/>
    <s v=""/>
    <x v="0"/>
    <n v="3.42"/>
    <x v="1"/>
    <x v="40"/>
    <d v="2019-01-01T00:00:00"/>
    <x v="40"/>
    <x v="1"/>
  </r>
  <r>
    <n v="110000"/>
    <x v="2"/>
    <s v="RETAIL"/>
    <n v="2.82"/>
    <n v="0.06"/>
    <n v="2"/>
    <n v="1"/>
    <x v="0"/>
    <n v="1"/>
    <n v="1.43994"/>
    <s v=""/>
    <s v=""/>
    <x v="0"/>
    <n v="2.88"/>
    <x v="0"/>
    <x v="41"/>
    <d v="2019-01-02T00:00:00"/>
    <x v="41"/>
    <x v="2"/>
  </r>
  <r>
    <n v="90000"/>
    <x v="3"/>
    <s v="RETAIL"/>
    <n v="0.68"/>
    <n v="0.01"/>
    <n v="2"/>
    <n v="1"/>
    <x v="0"/>
    <n v="1"/>
    <n v="0.42985000000000001"/>
    <s v=""/>
    <s v=""/>
    <x v="0"/>
    <n v="0.69"/>
    <x v="1"/>
    <x v="23"/>
    <d v="2023-01-01T00:00:00"/>
    <x v="23"/>
    <x v="3"/>
  </r>
  <r>
    <n v="30000"/>
    <x v="0"/>
    <s v="RETAIL"/>
    <n v="276.70999999999998"/>
    <n v="5.65"/>
    <n v="2"/>
    <n v="156"/>
    <x v="0"/>
    <n v="156"/>
    <n v="0.87"/>
    <s v=""/>
    <s v=""/>
    <x v="0"/>
    <n v="1.81"/>
    <x v="0"/>
    <x v="42"/>
    <d v="2023-01-02T00:00:00"/>
    <x v="42"/>
    <x v="0"/>
  </r>
  <r>
    <n v="170000"/>
    <x v="1"/>
    <s v="RETAIL"/>
    <n v="3.14"/>
    <n v="0.06"/>
    <n v="2"/>
    <n v="1"/>
    <x v="0"/>
    <n v="1"/>
    <n v="1.6099399999999999"/>
    <s v=""/>
    <s v=""/>
    <x v="0"/>
    <n v="3.2"/>
    <x v="1"/>
    <x v="43"/>
    <d v="2019-01-01T00:00:00"/>
    <x v="43"/>
    <x v="1"/>
  </r>
  <r>
    <n v="10000"/>
    <x v="1"/>
    <s v="RETAIL"/>
    <n v="9947.5500000000011"/>
    <n v="203.01"/>
    <n v="2"/>
    <n v="144"/>
    <x v="0"/>
    <n v="144"/>
    <n v="42.720130000000005"/>
    <s v=""/>
    <s v=""/>
    <x v="0"/>
    <n v="70.489999999999995"/>
    <x v="1"/>
    <x v="44"/>
    <d v="2019-01-01T00:00:00"/>
    <x v="44"/>
    <x v="1"/>
  </r>
  <r>
    <n v="50000"/>
    <x v="2"/>
    <s v="RETAIL"/>
    <n v="414.89"/>
    <n v="8.4700000000000006"/>
    <n v="2"/>
    <n v="144"/>
    <x v="0"/>
    <n v="144"/>
    <n v="1.95997"/>
    <s v=""/>
    <s v=""/>
    <x v="0"/>
    <n v="2.94"/>
    <x v="0"/>
    <x v="45"/>
    <d v="2019-01-02T00:00:00"/>
    <x v="45"/>
    <x v="2"/>
  </r>
  <r>
    <n v="30000"/>
    <x v="3"/>
    <s v="RETAIL"/>
    <n v="238.49"/>
    <n v="4.87"/>
    <n v="2"/>
    <n v="144"/>
    <x v="0"/>
    <n v="144"/>
    <n v="1.1205400000000001"/>
    <s v=""/>
    <s v=""/>
    <x v="0"/>
    <n v="1.69"/>
    <x v="1"/>
    <x v="46"/>
    <d v="2023-01-01T00:00:00"/>
    <x v="46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9" applyNumberFormats="0" applyBorderFormats="0" applyFontFormats="0" applyPatternFormats="0" applyAlignmentFormats="0" applyWidthHeightFormats="1" dataCaption="Values" updatedVersion="8" minRefreshableVersion="3" showDrill="0" rowGrandTotals="0" colGrandTotals="0" itemPrintTitles="1" createdVersion="5" indent="0" compact="0" compactData="0" multipleFieldFilters="0">
  <location ref="C9:O62" firstHeaderRow="0" firstDataRow="1" firstDataCol="7"/>
  <pivotFields count="20">
    <pivotField compact="0" outline="0" subtotalTop="0" showAll="0"/>
    <pivotField axis="axisRow" compact="0" outline="0" subtotalTop="0" showAll="0" defaultSubtotal="0">
      <items count="274">
        <item m="1" x="49"/>
        <item m="1" x="39"/>
        <item m="1" x="33"/>
        <item m="1" x="130"/>
        <item m="1" x="190"/>
        <item m="1" x="23"/>
        <item m="1" x="188"/>
        <item m="1" x="21"/>
        <item m="1" x="67"/>
        <item m="1" x="60"/>
        <item m="1" x="79"/>
        <item m="1" x="262"/>
        <item m="1" x="206"/>
        <item m="1" x="42"/>
        <item m="1" x="34"/>
        <item m="1" x="30"/>
        <item m="1" x="107"/>
        <item m="1" x="24"/>
        <item m="1" x="255"/>
        <item m="1" x="165"/>
        <item m="1" x="7"/>
        <item m="1" x="170"/>
        <item m="1" x="139"/>
        <item m="1" x="88"/>
        <item m="1" x="97"/>
        <item m="1" x="146"/>
        <item m="1" x="131"/>
        <item m="1" x="141"/>
        <item m="1" x="84"/>
        <item m="1" x="242"/>
        <item m="1" x="158"/>
        <item m="1" x="122"/>
        <item m="1" x="4"/>
        <item m="1" x="110"/>
        <item m="1" x="174"/>
        <item m="1" x="164"/>
        <item m="1" x="152"/>
        <item m="1" x="136"/>
        <item m="1" x="128"/>
        <item m="1" x="114"/>
        <item m="1" x="252"/>
        <item m="1" x="87"/>
        <item m="1" x="261"/>
        <item m="1" x="220"/>
        <item m="1" x="182"/>
        <item m="1" x="41"/>
        <item m="1" x="211"/>
        <item m="1" x="32"/>
        <item m="1" x="142"/>
        <item m="1" x="191"/>
        <item m="1" x="52"/>
        <item m="1" x="31"/>
        <item m="1" x="116"/>
        <item m="1" x="210"/>
        <item m="1" x="202"/>
        <item m="1" x="111"/>
        <item m="1" x="201"/>
        <item m="1" x="148"/>
        <item m="1" x="198"/>
        <item m="1" x="195"/>
        <item m="1" x="109"/>
        <item m="1" x="227"/>
        <item m="1" x="100"/>
        <item m="1" x="175"/>
        <item m="1" x="231"/>
        <item m="1" x="244"/>
        <item m="1" x="235"/>
        <item m="1" x="237"/>
        <item m="1" x="167"/>
        <item m="1" x="140"/>
        <item m="1" x="160"/>
        <item m="1" x="125"/>
        <item m="1" x="58"/>
        <item m="1" x="46"/>
        <item m="1" x="246"/>
        <item m="1" x="207"/>
        <item m="1" x="38"/>
        <item m="1" x="29"/>
        <item m="1" x="238"/>
        <item m="1" x="154"/>
        <item m="1" x="233"/>
        <item m="1" x="108"/>
        <item m="1" x="105"/>
        <item m="1" x="217"/>
        <item m="1" x="209"/>
        <item m="1" x="204"/>
        <item m="1" x="103"/>
        <item m="1" x="172"/>
        <item m="1" x="161"/>
        <item m="1" x="61"/>
        <item m="1" x="75"/>
        <item m="1" x="65"/>
        <item m="1" x="55"/>
        <item m="1" x="22"/>
        <item m="1" x="68"/>
        <item m="1" x="212"/>
        <item m="1" x="57"/>
        <item m="1" x="45"/>
        <item m="1" x="19"/>
        <item m="1" x="76"/>
        <item m="1" x="106"/>
        <item m="1" x="159"/>
        <item m="1" x="20"/>
        <item m="1" x="184"/>
        <item m="1" x="10"/>
        <item m="1" x="147"/>
        <item m="1" x="153"/>
        <item m="1" x="225"/>
        <item m="1" x="270"/>
        <item m="1" x="171"/>
        <item m="1" x="241"/>
        <item m="1" x="226"/>
        <item m="1" x="269"/>
        <item m="1" x="216"/>
        <item m="1" x="62"/>
        <item m="1" x="145"/>
        <item m="1" x="229"/>
        <item m="1" x="138"/>
        <item m="1" x="218"/>
        <item m="1" x="144"/>
        <item m="1" x="259"/>
        <item m="1" x="27"/>
        <item m="1" x="180"/>
        <item m="1" x="137"/>
        <item m="1" x="264"/>
        <item m="1" x="257"/>
        <item m="1" x="8"/>
        <item m="1" x="256"/>
        <item m="1" x="149"/>
        <item m="1" x="249"/>
        <item m="1" x="16"/>
        <item m="1" x="232"/>
        <item m="1" x="53"/>
        <item m="1" x="43"/>
        <item m="1" x="221"/>
        <item m="1" x="117"/>
        <item m="1" x="132"/>
        <item m="1" x="197"/>
        <item m="1" x="194"/>
        <item m="1" x="192"/>
        <item m="1" x="123"/>
        <item m="1" x="134"/>
        <item m="1" x="173"/>
        <item m="1" x="189"/>
        <item m="1" x="162"/>
        <item m="1" x="127"/>
        <item m="1" x="236"/>
        <item m="1" x="15"/>
        <item m="1" x="81"/>
        <item m="1" x="271"/>
        <item m="1" x="243"/>
        <item m="1" x="91"/>
        <item m="1" x="18"/>
        <item m="1" x="77"/>
        <item m="1" x="17"/>
        <item m="1" x="80"/>
        <item m="1" x="70"/>
        <item m="1" x="59"/>
        <item m="1" x="254"/>
        <item m="1" x="247"/>
        <item m="1" x="71"/>
        <item m="1" x="239"/>
        <item m="1" x="151"/>
        <item m="1" x="50"/>
        <item m="1" x="40"/>
        <item m="1" x="115"/>
        <item m="1" x="213"/>
        <item m="1" x="203"/>
        <item m="1" x="273"/>
        <item m="1" x="200"/>
        <item m="1" x="25"/>
        <item m="1" x="268"/>
        <item m="1" x="260"/>
        <item m="1" x="83"/>
        <item m="1" x="199"/>
        <item m="1" x="47"/>
        <item m="1" x="196"/>
        <item m="1" x="193"/>
        <item m="1" x="66"/>
        <item m="1" x="245"/>
        <item m="1" x="251"/>
        <item m="1" x="143"/>
        <item m="1" x="135"/>
        <item m="1" x="129"/>
        <item m="1" x="51"/>
        <item m="1" x="121"/>
        <item m="1" x="163"/>
        <item m="1" x="177"/>
        <item m="1" x="150"/>
        <item m="1" x="5"/>
        <item x="2"/>
        <item m="1" x="223"/>
        <item m="1" x="234"/>
        <item m="1" x="224"/>
        <item m="1" x="185"/>
        <item m="1" x="104"/>
        <item m="1" x="102"/>
        <item m="1" x="240"/>
        <item m="1" x="133"/>
        <item m="1" x="214"/>
        <item m="1" x="205"/>
        <item m="1" x="272"/>
        <item m="1" x="267"/>
        <item m="1" x="64"/>
        <item m="1" x="124"/>
        <item m="1" x="54"/>
        <item m="1" x="44"/>
        <item m="1" x="98"/>
        <item m="1" x="74"/>
        <item m="1" x="119"/>
        <item m="1" x="35"/>
        <item m="1" x="168"/>
        <item m="1" x="92"/>
        <item m="1" x="89"/>
        <item m="1" x="230"/>
        <item m="1" x="113"/>
        <item m="1" x="156"/>
        <item m="1" x="73"/>
        <item m="1" x="219"/>
        <item m="1" x="94"/>
        <item m="1" x="265"/>
        <item m="1" x="69"/>
        <item m="1" x="93"/>
        <item m="1" x="250"/>
        <item m="1" x="36"/>
        <item m="1" x="63"/>
        <item m="1" x="183"/>
        <item m="1" x="181"/>
        <item x="0"/>
        <item m="1" x="26"/>
        <item m="1" x="186"/>
        <item m="1" x="56"/>
        <item m="1" x="6"/>
        <item m="1" x="263"/>
        <item m="1" x="178"/>
        <item m="1" x="14"/>
        <item m="1" x="179"/>
        <item m="1" x="101"/>
        <item m="1" x="96"/>
        <item x="3"/>
        <item m="1" x="248"/>
        <item m="1" x="176"/>
        <item m="1" x="169"/>
        <item m="1" x="12"/>
        <item m="1" x="11"/>
        <item m="1" x="90"/>
        <item m="1" x="85"/>
        <item m="1" x="118"/>
        <item m="1" x="99"/>
        <item m="1" x="95"/>
        <item m="1" x="126"/>
        <item m="1" x="9"/>
        <item m="1" x="166"/>
        <item m="1" x="157"/>
        <item m="1" x="86"/>
        <item m="1" x="112"/>
        <item m="1" x="266"/>
        <item m="1" x="155"/>
        <item x="1"/>
        <item m="1" x="82"/>
        <item m="1" x="120"/>
        <item m="1" x="72"/>
        <item m="1" x="258"/>
        <item m="1" x="215"/>
        <item m="1" x="208"/>
        <item m="1" x="78"/>
        <item m="1" x="13"/>
        <item m="1" x="253"/>
        <item m="1" x="228"/>
        <item m="1" x="222"/>
        <item m="1" x="48"/>
        <item m="1" x="37"/>
        <item m="1" x="28"/>
        <item m="1" x="187"/>
      </items>
    </pivotField>
    <pivotField compact="0" outline="0" subtotalTop="0" showAll="0"/>
    <pivotField dataField="1" compact="0" outline="0" subtotalTop="0" showAll="0"/>
    <pivotField dataField="1" compact="0" outline="0" subtotalTop="0" showAll="0"/>
    <pivotField dataField="1" compact="0" outline="0" subtotalTop="0" showAll="0"/>
    <pivotField dataField="1" compact="0" outline="0" subtotalTop="0" showAll="0"/>
    <pivotField axis="axisRow" compact="0" outline="0" showAll="0" defaultSubtotal="0">
      <items count="1">
        <item x="0"/>
      </items>
    </pivotField>
    <pivotField compact="0" outline="0" subtotalTop="0" showAll="0"/>
    <pivotField dataField="1" compact="0" outline="0" subtotalTop="0" showAll="0"/>
    <pivotField compact="0" outline="0" subtotalTop="0" showAll="0"/>
    <pivotField compact="0" outline="0" subtotalTop="0" showAll="0"/>
    <pivotField name="U of M" axis="axisRow" compact="0" outline="0" subtotalTop="0" showAll="0">
      <items count="4">
        <item x="0"/>
        <item m="1" x="2"/>
        <item m="1" x="1"/>
        <item t="default"/>
      </items>
    </pivotField>
    <pivotField compact="0" outline="0" subtotalTop="0" showAll="0"/>
    <pivotField axis="axisRow" compact="0" numFmtId="14" outline="0" subtotalTop="0" showAll="0" defaultSubtotal="0">
      <items count="55">
        <item m="1" x="11"/>
        <item m="1" x="27"/>
        <item m="1" x="26"/>
        <item m="1" x="53"/>
        <item m="1" x="45"/>
        <item m="1" x="42"/>
        <item m="1" x="36"/>
        <item m="1" x="33"/>
        <item m="1" x="49"/>
        <item m="1" x="20"/>
        <item m="1" x="39"/>
        <item m="1" x="24"/>
        <item m="1" x="14"/>
        <item m="1" x="8"/>
        <item m="1" x="17"/>
        <item m="1" x="15"/>
        <item m="1" x="12"/>
        <item m="1" x="22"/>
        <item m="1" x="34"/>
        <item m="1" x="6"/>
        <item m="1" x="31"/>
        <item m="1" x="9"/>
        <item m="1" x="18"/>
        <item m="1" x="37"/>
        <item m="1" x="40"/>
        <item m="1" x="47"/>
        <item m="1" x="51"/>
        <item m="1" x="4"/>
        <item m="1" x="43"/>
        <item m="1" x="52"/>
        <item m="1" x="44"/>
        <item m="1" x="16"/>
        <item m="1" x="38"/>
        <item m="1" x="7"/>
        <item m="1" x="32"/>
        <item m="1" x="41"/>
        <item m="1" x="5"/>
        <item m="1" x="10"/>
        <item m="1" x="48"/>
        <item m="1" x="23"/>
        <item m="1" x="19"/>
        <item m="1" x="13"/>
        <item m="1" x="35"/>
        <item x="0"/>
        <item m="1" x="29"/>
        <item m="1" x="3"/>
        <item m="1" x="28"/>
        <item m="1" x="30"/>
        <item m="1" x="46"/>
        <item m="1" x="50"/>
        <item m="1" x="2"/>
        <item m="1" x="54"/>
        <item m="1" x="21"/>
        <item m="1" x="25"/>
        <item x="1"/>
      </items>
    </pivotField>
    <pivotField axis="axisRow" compact="0" outline="0" subtotalTop="0" showAll="0" defaultSubtotal="0">
      <items count="151">
        <item m="1" x="124"/>
        <item m="1" x="73"/>
        <item m="1" x="54"/>
        <item m="1" x="142"/>
        <item m="1" x="96"/>
        <item m="1" x="117"/>
        <item m="1" x="69"/>
        <item x="31"/>
        <item m="1" x="97"/>
        <item x="19"/>
        <item m="1" x="138"/>
        <item x="5"/>
        <item m="1" x="137"/>
        <item m="1" x="131"/>
        <item m="1" x="132"/>
        <item x="45"/>
        <item x="27"/>
        <item x="33"/>
        <item x="41"/>
        <item x="25"/>
        <item m="1" x="108"/>
        <item m="1" x="135"/>
        <item m="1" x="130"/>
        <item x="6"/>
        <item m="1" x="60"/>
        <item m="1" x="64"/>
        <item m="1" x="147"/>
        <item x="10"/>
        <item x="38"/>
        <item m="1" x="116"/>
        <item m="1" x="101"/>
        <item m="1" x="75"/>
        <item m="1" x="50"/>
        <item m="1" x="78"/>
        <item m="1" x="91"/>
        <item x="13"/>
        <item m="1" x="129"/>
        <item m="1" x="113"/>
        <item m="1" x="63"/>
        <item m="1" x="121"/>
        <item x="12"/>
        <item m="1" x="66"/>
        <item x="21"/>
        <item x="15"/>
        <item m="1" x="104"/>
        <item x="42"/>
        <item m="1" x="126"/>
        <item m="1" x="140"/>
        <item m="1" x="89"/>
        <item m="1" x="134"/>
        <item m="1" x="86"/>
        <item x="36"/>
        <item m="1" x="112"/>
        <item x="1"/>
        <item m="1" x="114"/>
        <item m="1" x="90"/>
        <item m="1" x="139"/>
        <item x="40"/>
        <item x="22"/>
        <item m="1" x="62"/>
        <item m="1" x="128"/>
        <item m="1" x="74"/>
        <item m="1" x="56"/>
        <item x="24"/>
        <item m="1" x="100"/>
        <item m="1" x="119"/>
        <item m="1" x="70"/>
        <item m="1" x="59"/>
        <item m="1" x="95"/>
        <item m="1" x="65"/>
        <item m="1" x="72"/>
        <item x="39"/>
        <item x="35"/>
        <item m="1" x="83"/>
        <item m="1" x="92"/>
        <item m="1" x="85"/>
        <item x="14"/>
        <item m="1" x="144"/>
        <item m="1" x="99"/>
        <item m="1" x="143"/>
        <item m="1" x="107"/>
        <item m="1" x="82"/>
        <item m="1" x="120"/>
        <item m="1" x="106"/>
        <item m="1" x="55"/>
        <item m="1" x="98"/>
        <item x="46"/>
        <item x="4"/>
        <item m="1" x="51"/>
        <item m="1" x="53"/>
        <item m="1" x="61"/>
        <item m="1" x="58"/>
        <item x="32"/>
        <item m="1" x="102"/>
        <item x="23"/>
        <item m="1" x="49"/>
        <item m="1" x="52"/>
        <item x="17"/>
        <item m="1" x="93"/>
        <item x="20"/>
        <item x="11"/>
        <item x="2"/>
        <item x="16"/>
        <item m="1" x="127"/>
        <item x="3"/>
        <item m="1" x="109"/>
        <item m="1" x="111"/>
        <item m="1" x="68"/>
        <item m="1" x="57"/>
        <item m="1" x="105"/>
        <item m="1" x="122"/>
        <item m="1" x="71"/>
        <item x="37"/>
        <item m="1" x="145"/>
        <item x="44"/>
        <item x="30"/>
        <item x="8"/>
        <item x="43"/>
        <item x="9"/>
        <item m="1" x="76"/>
        <item m="1" x="150"/>
        <item x="29"/>
        <item x="18"/>
        <item m="1" x="87"/>
        <item m="1" x="125"/>
        <item m="1" x="81"/>
        <item m="1" x="67"/>
        <item m="1" x="47"/>
        <item x="28"/>
        <item m="1" x="88"/>
        <item m="1" x="136"/>
        <item m="1" x="103"/>
        <item x="7"/>
        <item x="0"/>
        <item m="1" x="123"/>
        <item m="1" x="133"/>
        <item m="1" x="118"/>
        <item m="1" x="48"/>
        <item x="26"/>
        <item x="34"/>
        <item m="1" x="148"/>
        <item m="1" x="77"/>
        <item m="1" x="141"/>
        <item m="1" x="84"/>
        <item m="1" x="110"/>
        <item m="1" x="115"/>
        <item m="1" x="80"/>
        <item m="1" x="149"/>
        <item m="1" x="79"/>
        <item m="1" x="146"/>
        <item m="1" x="94"/>
      </items>
    </pivotField>
    <pivotField compact="0" numFmtId="14" outline="0" subtotalTop="0" showAll="0"/>
    <pivotField axis="axisRow" compact="0" outline="0" subtotalTop="0" showAll="0" defaultSubtotal="0">
      <items count="151">
        <item m="1" x="47"/>
        <item m="1" x="97"/>
        <item m="1" x="128"/>
        <item m="1" x="129"/>
        <item m="1" x="127"/>
        <item m="1" x="126"/>
        <item m="1" x="130"/>
        <item x="31"/>
        <item m="1" x="123"/>
        <item x="19"/>
        <item m="1" x="125"/>
        <item x="5"/>
        <item m="1" x="132"/>
        <item m="1" x="134"/>
        <item m="1" x="135"/>
        <item x="45"/>
        <item x="27"/>
        <item x="33"/>
        <item x="41"/>
        <item x="25"/>
        <item m="1" x="111"/>
        <item m="1" x="52"/>
        <item m="1" x="77"/>
        <item x="6"/>
        <item m="1" x="74"/>
        <item m="1" x="80"/>
        <item m="1" x="71"/>
        <item x="10"/>
        <item x="38"/>
        <item m="1" x="104"/>
        <item m="1" x="112"/>
        <item m="1" x="106"/>
        <item m="1" x="107"/>
        <item m="1" x="109"/>
        <item m="1" x="69"/>
        <item x="13"/>
        <item m="1" x="101"/>
        <item m="1" x="137"/>
        <item m="1" x="133"/>
        <item m="1" x="140"/>
        <item x="12"/>
        <item m="1" x="84"/>
        <item x="21"/>
        <item x="15"/>
        <item m="1" x="139"/>
        <item x="42"/>
        <item m="1" x="76"/>
        <item m="1" x="78"/>
        <item m="1" x="72"/>
        <item m="1" x="89"/>
        <item m="1" x="95"/>
        <item x="36"/>
        <item m="1" x="64"/>
        <item x="1"/>
        <item m="1" x="131"/>
        <item m="1" x="67"/>
        <item m="1" x="142"/>
        <item x="40"/>
        <item x="22"/>
        <item m="1" x="150"/>
        <item m="1" x="50"/>
        <item m="1" x="55"/>
        <item m="1" x="146"/>
        <item x="24"/>
        <item m="1" x="148"/>
        <item m="1" x="144"/>
        <item m="1" x="113"/>
        <item m="1" x="102"/>
        <item m="1" x="116"/>
        <item m="1" x="82"/>
        <item m="1" x="117"/>
        <item x="39"/>
        <item x="35"/>
        <item m="1" x="119"/>
        <item m="1" x="87"/>
        <item m="1" x="86"/>
        <item x="14"/>
        <item m="1" x="85"/>
        <item m="1" x="92"/>
        <item m="1" x="90"/>
        <item m="1" x="88"/>
        <item m="1" x="53"/>
        <item m="1" x="59"/>
        <item m="1" x="57"/>
        <item m="1" x="54"/>
        <item m="1" x="56"/>
        <item x="46"/>
        <item x="4"/>
        <item m="1" x="94"/>
        <item m="1" x="147"/>
        <item m="1" x="143"/>
        <item m="1" x="60"/>
        <item x="32"/>
        <item m="1" x="58"/>
        <item x="23"/>
        <item m="1" x="61"/>
        <item m="1" x="51"/>
        <item x="17"/>
        <item m="1" x="49"/>
        <item x="20"/>
        <item x="11"/>
        <item x="2"/>
        <item x="16"/>
        <item m="1" x="114"/>
        <item x="3"/>
        <item m="1" x="124"/>
        <item m="1" x="121"/>
        <item m="1" x="115"/>
        <item m="1" x="122"/>
        <item m="1" x="118"/>
        <item m="1" x="98"/>
        <item m="1" x="62"/>
        <item x="37"/>
        <item m="1" x="99"/>
        <item x="44"/>
        <item x="30"/>
        <item x="8"/>
        <item x="43"/>
        <item x="9"/>
        <item m="1" x="91"/>
        <item m="1" x="96"/>
        <item x="29"/>
        <item x="18"/>
        <item m="1" x="63"/>
        <item m="1" x="65"/>
        <item m="1" x="120"/>
        <item m="1" x="93"/>
        <item m="1" x="48"/>
        <item x="28"/>
        <item m="1" x="136"/>
        <item m="1" x="75"/>
        <item m="1" x="105"/>
        <item x="7"/>
        <item x="0"/>
        <item m="1" x="70"/>
        <item m="1" x="81"/>
        <item m="1" x="103"/>
        <item m="1" x="149"/>
        <item x="26"/>
        <item x="34"/>
        <item m="1" x="145"/>
        <item m="1" x="138"/>
        <item m="1" x="66"/>
        <item m="1" x="100"/>
        <item m="1" x="73"/>
        <item m="1" x="83"/>
        <item m="1" x="79"/>
        <item m="1" x="68"/>
        <item m="1" x="110"/>
        <item m="1" x="108"/>
        <item m="1" x="141"/>
      </items>
    </pivotField>
    <pivotField axis="axisRow" compact="0" outline="0" subtotalTop="0" showAll="0">
      <items count="103">
        <item m="1" x="9"/>
        <item m="1" x="56"/>
        <item m="1" x="26"/>
        <item m="1" x="48"/>
        <item x="2"/>
        <item m="1" x="99"/>
        <item m="1" x="79"/>
        <item m="1" x="92"/>
        <item m="1" x="58"/>
        <item m="1" x="38"/>
        <item m="1" x="28"/>
        <item m="1" x="100"/>
        <item m="1" x="33"/>
        <item m="1" x="34"/>
        <item m="1" x="76"/>
        <item m="1" x="81"/>
        <item m="1" x="82"/>
        <item m="1" x="78"/>
        <item m="1" x="83"/>
        <item m="1" x="35"/>
        <item m="1" x="57"/>
        <item m="1" x="42"/>
        <item m="1" x="6"/>
        <item m="1" x="15"/>
        <item m="1" x="37"/>
        <item m="1" x="69"/>
        <item m="1" x="70"/>
        <item m="1" x="20"/>
        <item m="1" x="64"/>
        <item m="1" x="61"/>
        <item m="1" x="75"/>
        <item m="1" x="86"/>
        <item m="1" x="39"/>
        <item m="1" x="87"/>
        <item m="1" x="90"/>
        <item m="1" x="62"/>
        <item m="1" x="24"/>
        <item m="1" x="46"/>
        <item m="1" x="88"/>
        <item m="1" x="14"/>
        <item m="1" x="55"/>
        <item m="1" x="4"/>
        <item m="1" x="85"/>
        <item m="1" x="16"/>
        <item m="1" x="21"/>
        <item m="1" x="17"/>
        <item m="1" x="72"/>
        <item m="1" x="66"/>
        <item m="1" x="7"/>
        <item m="1" x="65"/>
        <item x="1"/>
        <item m="1" x="95"/>
        <item m="1" x="53"/>
        <item m="1" x="10"/>
        <item m="1" x="77"/>
        <item m="1" x="47"/>
        <item m="1" x="11"/>
        <item m="1" x="27"/>
        <item m="1" x="18"/>
        <item m="1" x="59"/>
        <item m="1" x="44"/>
        <item m="1" x="68"/>
        <item m="1" x="89"/>
        <item m="1" x="32"/>
        <item m="1" x="54"/>
        <item m="1" x="74"/>
        <item m="1" x="45"/>
        <item m="1" x="41"/>
        <item m="1" x="40"/>
        <item m="1" x="98"/>
        <item m="1" x="71"/>
        <item m="1" x="51"/>
        <item m="1" x="31"/>
        <item m="1" x="97"/>
        <item m="1" x="50"/>
        <item m="1" x="13"/>
        <item m="1" x="91"/>
        <item m="1" x="12"/>
        <item m="1" x="96"/>
        <item m="1" x="22"/>
        <item m="1" x="19"/>
        <item m="1" x="73"/>
        <item m="1" x="84"/>
        <item m="1" x="5"/>
        <item m="1" x="30"/>
        <item m="1" x="93"/>
        <item m="1" x="23"/>
        <item m="1" x="36"/>
        <item m="1" x="101"/>
        <item x="0"/>
        <item m="1" x="8"/>
        <item m="1" x="67"/>
        <item m="1" x="43"/>
        <item m="1" x="80"/>
        <item x="3"/>
        <item m="1" x="25"/>
        <item m="1" x="63"/>
        <item m="1" x="29"/>
        <item m="1" x="49"/>
        <item m="1" x="52"/>
        <item m="1" x="94"/>
        <item m="1" x="60"/>
        <item t="default"/>
      </items>
    </pivotField>
    <pivotField dataField="1" compact="0" outline="0" dragToRow="0" dragToCol="0" dragToPage="0" showAll="0" defaultSubtotal="0"/>
  </pivotFields>
  <rowFields count="7">
    <field x="18"/>
    <field x="1"/>
    <field x="14"/>
    <field x="17"/>
    <field x="15"/>
    <field x="7"/>
    <field x="12"/>
  </rowFields>
  <rowItems count="53">
    <i>
      <x v="4"/>
      <x v="190"/>
      <x v="43"/>
      <x v="7"/>
      <x v="7"/>
      <x/>
      <x/>
    </i>
    <i r="3">
      <x v="9"/>
      <x v="9"/>
      <x/>
      <x/>
    </i>
    <i r="3">
      <x v="15"/>
      <x v="15"/>
      <x/>
      <x/>
    </i>
    <i r="3">
      <x v="16"/>
      <x v="16"/>
      <x/>
      <x/>
    </i>
    <i r="3">
      <x v="17"/>
      <x v="17"/>
      <x/>
      <x/>
    </i>
    <i r="3">
      <x v="18"/>
      <x v="18"/>
      <x/>
      <x/>
    </i>
    <i r="3">
      <x v="19"/>
      <x v="19"/>
      <x/>
      <x/>
    </i>
    <i r="3">
      <x v="23"/>
      <x v="23"/>
      <x/>
      <x/>
    </i>
    <i r="3">
      <x v="27"/>
      <x v="27"/>
      <x/>
      <x/>
    </i>
    <i r="3">
      <x v="28"/>
      <x v="28"/>
      <x/>
      <x/>
    </i>
    <i r="3">
      <x v="35"/>
      <x v="35"/>
      <x/>
      <x/>
    </i>
    <i t="default">
      <x v="4"/>
    </i>
    <i>
      <x v="50"/>
      <x v="258"/>
      <x v="54"/>
      <x v="11"/>
      <x v="11"/>
      <x/>
      <x/>
    </i>
    <i r="3">
      <x v="40"/>
      <x v="40"/>
      <x/>
      <x/>
    </i>
    <i r="3">
      <x v="51"/>
      <x v="51"/>
      <x/>
      <x/>
    </i>
    <i r="3">
      <x v="53"/>
      <x v="53"/>
      <x/>
      <x/>
    </i>
    <i r="3">
      <x v="57"/>
      <x v="57"/>
      <x/>
      <x/>
    </i>
    <i r="3">
      <x v="58"/>
      <x v="58"/>
      <x/>
      <x/>
    </i>
    <i r="3">
      <x v="63"/>
      <x v="63"/>
      <x/>
      <x/>
    </i>
    <i r="3">
      <x v="102"/>
      <x v="102"/>
      <x/>
      <x/>
    </i>
    <i r="3">
      <x v="104"/>
      <x v="104"/>
      <x/>
      <x/>
    </i>
    <i r="3">
      <x v="112"/>
      <x v="112"/>
      <x/>
      <x/>
    </i>
    <i r="3">
      <x v="114"/>
      <x v="114"/>
      <x/>
      <x/>
    </i>
    <i r="3">
      <x v="115"/>
      <x v="115"/>
      <x/>
      <x/>
    </i>
    <i r="3">
      <x v="116"/>
      <x v="116"/>
      <x/>
      <x/>
    </i>
    <i r="3">
      <x v="117"/>
      <x v="117"/>
      <x/>
      <x/>
    </i>
    <i r="3">
      <x v="118"/>
      <x v="118"/>
      <x/>
      <x/>
    </i>
    <i r="3">
      <x v="121"/>
      <x v="121"/>
      <x/>
      <x/>
    </i>
    <i r="3">
      <x v="122"/>
      <x v="122"/>
      <x/>
      <x/>
    </i>
    <i t="default">
      <x v="50"/>
    </i>
    <i>
      <x v="89"/>
      <x v="228"/>
      <x v="43"/>
      <x v="45"/>
      <x v="45"/>
      <x/>
      <x/>
    </i>
    <i r="3">
      <x v="72"/>
      <x v="72"/>
      <x/>
      <x/>
    </i>
    <i r="3">
      <x v="76"/>
      <x v="76"/>
      <x/>
      <x/>
    </i>
    <i r="3">
      <x v="87"/>
      <x v="87"/>
      <x/>
      <x/>
    </i>
    <i r="3">
      <x v="94"/>
      <x v="94"/>
      <x/>
      <x/>
    </i>
    <i r="3">
      <x v="97"/>
      <x v="97"/>
      <x/>
      <x/>
    </i>
    <i r="3">
      <x v="99"/>
      <x v="99"/>
      <x/>
      <x/>
    </i>
    <i r="3">
      <x v="101"/>
      <x v="101"/>
      <x/>
      <x/>
    </i>
    <i r="3">
      <x v="128"/>
      <x v="128"/>
      <x/>
      <x/>
    </i>
    <i r="3">
      <x v="133"/>
      <x v="133"/>
      <x/>
      <x/>
    </i>
    <i t="default">
      <x v="89"/>
    </i>
    <i>
      <x v="94"/>
      <x v="239"/>
      <x v="54"/>
      <x v="42"/>
      <x v="42"/>
      <x/>
      <x/>
    </i>
    <i r="3">
      <x v="43"/>
      <x v="43"/>
      <x/>
      <x/>
    </i>
    <i r="3">
      <x v="63"/>
      <x v="63"/>
      <x/>
      <x/>
    </i>
    <i r="3">
      <x v="71"/>
      <x v="71"/>
      <x/>
      <x/>
    </i>
    <i r="3">
      <x v="86"/>
      <x v="86"/>
      <x/>
      <x/>
    </i>
    <i r="3">
      <x v="92"/>
      <x v="92"/>
      <x/>
      <x/>
    </i>
    <i r="3">
      <x v="94"/>
      <x v="94"/>
      <x/>
      <x/>
    </i>
    <i r="3">
      <x v="100"/>
      <x v="100"/>
      <x/>
      <x/>
    </i>
    <i r="3">
      <x v="132"/>
      <x v="132"/>
      <x/>
      <x/>
    </i>
    <i r="3">
      <x v="138"/>
      <x v="138"/>
      <x/>
      <x/>
    </i>
    <i r="3">
      <x v="139"/>
      <x v="139"/>
      <x/>
      <x/>
    </i>
    <i t="default">
      <x v="94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Unit Cost" fld="9" baseField="12" baseItem="1" numFmtId="164"/>
    <dataField name=" Quantity" fld="6" baseField="12" baseItem="1"/>
    <dataField name=" COGS" fld="19" baseField="12" baseItem="1" numFmtId="164"/>
    <dataField name=" Discount %" fld="5" baseField="12" baseItem="1"/>
    <dataField name=" Discount Amount" fld="4" baseField="12" baseItem="1" numFmtId="164"/>
    <dataField name=" Total Sales" fld="3" baseField="12" baseItem="1" numFmtId="164"/>
  </dataFields>
  <formats count="9">
    <format dxfId="27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2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4">
      <pivotArea outline="0" collapsedLevelsAreSubtotals="1" fieldPosition="0">
        <references count="1">
          <reference field="4294967294" count="2" selected="0">
            <x v="4"/>
            <x v="5"/>
          </reference>
        </references>
      </pivotArea>
    </format>
    <format dxfId="23">
      <pivotArea dataOnly="0" labelOnly="1" outline="0" fieldPosition="0">
        <references count="1">
          <reference field="4294967294" count="2">
            <x v="4"/>
            <x v="5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7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09ACC4-8E95-4370-85AD-E3C2C9A9930F}" name="SalesInvoiceLine" displayName="SalesInvoiceLine" ref="D10:V60" totalsRowCount="1">
  <autoFilter ref="D10:V59" xr:uid="{AB09ACC4-8E95-4370-85AD-E3C2C9A9930F}"/>
  <tableColumns count="19">
    <tableColumn id="1" xr3:uid="{FBC1E430-9464-4E3C-8B19-E748647B8194}" name="Line No." totalsRowFunction="sum" dataDxfId="18"/>
    <tableColumn id="2" xr3:uid="{2202734D-6FB9-43A1-B827-BC1122E13829}" name="Document No." dataDxfId="17"/>
    <tableColumn id="3" xr3:uid="{8BD8169E-D365-403F-9404-5116620A3ECA}" name="Gen. Prod. Posting Group" dataDxfId="16"/>
    <tableColumn id="4" xr3:uid="{4B7AC4F9-21FB-4253-8FC7-10FDE64F54F0}" name="Total Sales" totalsRowFunction="sum" dataDxfId="15"/>
    <tableColumn id="5" xr3:uid="{1C2BE216-62F5-40EB-80B0-65F94D879983}" name="Discount Amount" totalsRowFunction="sum" dataDxfId="14"/>
    <tableColumn id="6" xr3:uid="{88AB5066-3BDB-4FCD-B3F5-140726D67E08}" name="Line Discount %" totalsRowFunction="sum" dataDxfId="13"/>
    <tableColumn id="7" xr3:uid="{B244FF16-248C-4468-8480-7342CAD11FBB}" name="Quantity" totalsRowFunction="sum" dataDxfId="12"/>
    <tableColumn id="8" xr3:uid="{96040334-C534-4ED4-B146-FECA858BDA5D}" name="Qty. per UoM" totalsRowFunction="sum" dataDxfId="11"/>
    <tableColumn id="9" xr3:uid="{226A3451-777B-4752-9359-401086266DDA}" name="Quantity (Base)" totalsRowFunction="sum" dataDxfId="10"/>
    <tableColumn id="10" xr3:uid="{82E8CA2D-D20A-4C01-B975-407298B46A35}" name="Unit Cost" totalsRowFunction="sum" dataDxfId="9"/>
    <tableColumn id="11" xr3:uid="{1343E84C-AA42-4865-9C3D-9F5042995512}" name="Unit of Measure" dataDxfId="8"/>
    <tableColumn id="12" xr3:uid="{2BD2BD2F-D536-41BD-92F6-931FC75B4A9C}" name="Unit of Measure (Cross Ref.)" dataDxfId="7"/>
    <tableColumn id="13" xr3:uid="{358651C9-525C-4661-A4E4-43A04A21FD9A}" name="Unit of Measure Code" dataDxfId="6"/>
    <tableColumn id="14" xr3:uid="{EE942A59-0A53-49FE-AE53-0D2DC0BC4840}" name="Unit Price" totalsRowFunction="sum" dataDxfId="5"/>
    <tableColumn id="15" xr3:uid="{586B573A-F33E-46B7-AD77-0842141BCC89}" name="Posting Date" dataDxfId="4"/>
    <tableColumn id="16" xr3:uid="{CB8DB6F2-B1CA-4900-8637-482DFD7C6E55}" name="Description" dataDxfId="3"/>
    <tableColumn id="17" xr3:uid="{FE9755AD-E2FD-49EB-A15E-BF4330D7C9A3}" name="Sales Invoice Header - Document Date" dataDxfId="2"/>
    <tableColumn id="18" xr3:uid="{AB7CA460-79C6-4915-8987-85843966C3CF}" name="Item - No." dataDxfId="1"/>
    <tableColumn id="19" xr3:uid="{8AB0EFD4-357E-43EF-A78E-1419A8A8B8E6}" name="Customer- Name" totalsRowFunction="c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Droplet">
  <a:themeElements>
    <a:clrScheme name="Droplet">
      <a:dk1>
        <a:sysClr val="windowText" lastClr="000000"/>
      </a:dk1>
      <a:lt1>
        <a:sysClr val="window" lastClr="FFFFFF"/>
      </a:lt1>
      <a:dk2>
        <a:srgbClr val="355071"/>
      </a:dk2>
      <a:lt2>
        <a:srgbClr val="AABED7"/>
      </a:lt2>
      <a:accent1>
        <a:srgbClr val="2FA3EE"/>
      </a:accent1>
      <a:accent2>
        <a:srgbClr val="4BCAAD"/>
      </a:accent2>
      <a:accent3>
        <a:srgbClr val="86C157"/>
      </a:accent3>
      <a:accent4>
        <a:srgbClr val="D99C3F"/>
      </a:accent4>
      <a:accent5>
        <a:srgbClr val="CE6633"/>
      </a:accent5>
      <a:accent6>
        <a:srgbClr val="A35DD1"/>
      </a:accent6>
      <a:hlink>
        <a:srgbClr val="56BCFE"/>
      </a:hlink>
      <a:folHlink>
        <a:srgbClr val="97C5E3"/>
      </a:folHlink>
    </a:clrScheme>
    <a:fontScheme name="Drople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roplet">
      <a:fillStyleLst>
        <a:solidFill>
          <a:schemeClr val="phClr"/>
        </a:solidFill>
        <a:solidFill>
          <a:schemeClr val="phClr">
            <a:tint val="69000"/>
            <a:satMod val="105000"/>
            <a:lumMod val="110000"/>
          </a:schemeClr>
        </a:solidFill>
        <a:gradFill rotWithShape="1">
          <a:gsLst>
            <a:gs pos="0">
              <a:schemeClr val="phClr">
                <a:tint val="94000"/>
                <a:satMod val="100000"/>
                <a:lumMod val="108000"/>
              </a:schemeClr>
            </a:gs>
            <a:gs pos="50000">
              <a:schemeClr val="phClr">
                <a:tint val="98000"/>
                <a:shade val="100000"/>
                <a:satMod val="100000"/>
                <a:lumMod val="100000"/>
              </a:schemeClr>
            </a:gs>
            <a:gs pos="100000">
              <a:schemeClr val="phClr">
                <a:shade val="72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60000"/>
            </a:schemeClr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</a:effectStyle>
        <a:effectStyle>
          <a:effectLst>
            <a:outerShdw blurRad="63500" dist="25400" dir="5400000" algn="ctr" rotWithShape="0">
              <a:srgbClr val="000000">
                <a:alpha val="69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200000"/>
            </a:lightRig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100000"/>
                <a:hueMod val="130000"/>
                <a:satMod val="150000"/>
                <a:lumMod val="112000"/>
              </a:schemeClr>
            </a:gs>
            <a:gs pos="100000">
              <a:schemeClr val="phClr">
                <a:shade val="92000"/>
                <a:satMod val="140000"/>
                <a:lumMod val="11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roplet" id="{8984A317-299A-4E50-B45D-BFC9EDE2337A}" vid="{A633B6A3-9E7F-4C10-9C98-2517A313436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24"/>
  <sheetViews>
    <sheetView showGridLines="0" tabSelected="1" topLeftCell="B2" zoomScale="90" zoomScaleNormal="90" workbookViewId="0"/>
  </sheetViews>
  <sheetFormatPr defaultRowHeight="14.25" x14ac:dyDescent="0.2"/>
  <cols>
    <col min="1" max="1" width="9" hidden="1" customWidth="1"/>
    <col min="2" max="2" width="9" customWidth="1"/>
    <col min="3" max="3" width="19.25" customWidth="1"/>
    <col min="4" max="4" width="14" bestFit="1" customWidth="1"/>
    <col min="5" max="5" width="12.75" bestFit="1" customWidth="1"/>
    <col min="6" max="6" width="10.625" bestFit="1" customWidth="1"/>
    <col min="7" max="7" width="27.5" bestFit="1" customWidth="1"/>
    <col min="8" max="9" width="8.25" customWidth="1"/>
    <col min="10" max="10" width="11.125" style="17" customWidth="1"/>
    <col min="11" max="11" width="8.25" customWidth="1"/>
    <col min="12" max="12" width="14.75" style="17" customWidth="1"/>
    <col min="13" max="13" width="10.375" customWidth="1"/>
    <col min="14" max="14" width="16.25" style="17" customWidth="1"/>
    <col min="15" max="15" width="12.125" style="17" customWidth="1"/>
  </cols>
  <sheetData>
    <row r="1" spans="1:15" hidden="1" x14ac:dyDescent="0.2">
      <c r="A1" s="16" t="s">
        <v>0</v>
      </c>
      <c r="B1" s="16"/>
    </row>
    <row r="4" spans="1:15" ht="27.75" x14ac:dyDescent="0.4">
      <c r="C4" s="11" t="s">
        <v>91</v>
      </c>
    </row>
    <row r="6" spans="1:15" ht="15.75" x14ac:dyDescent="0.25">
      <c r="C6" s="12" t="s">
        <v>15</v>
      </c>
      <c r="D6" s="13" t="str">
        <f>Report!D5</f>
        <v>1/1/2019..2/1/2019</v>
      </c>
    </row>
    <row r="9" spans="1:15" x14ac:dyDescent="0.2">
      <c r="C9" s="9" t="s">
        <v>34</v>
      </c>
      <c r="D9" s="9" t="s">
        <v>11</v>
      </c>
      <c r="E9" s="9" t="s">
        <v>15</v>
      </c>
      <c r="F9" s="9" t="s">
        <v>33</v>
      </c>
      <c r="G9" s="9" t="s">
        <v>16</v>
      </c>
      <c r="H9" s="9" t="s">
        <v>52</v>
      </c>
      <c r="I9" s="9" t="s">
        <v>18</v>
      </c>
      <c r="J9" s="18" t="s">
        <v>19</v>
      </c>
      <c r="K9" s="14" t="s">
        <v>50</v>
      </c>
      <c r="L9" s="18" t="s">
        <v>20</v>
      </c>
      <c r="M9" s="25" t="s">
        <v>51</v>
      </c>
      <c r="N9" s="18" t="s">
        <v>23</v>
      </c>
      <c r="O9" s="18" t="s">
        <v>25</v>
      </c>
    </row>
    <row r="10" spans="1:15" x14ac:dyDescent="0.2">
      <c r="C10" t="s">
        <v>92</v>
      </c>
      <c r="D10" t="s">
        <v>217</v>
      </c>
      <c r="E10" s="10">
        <v>43467</v>
      </c>
      <c r="F10" t="s">
        <v>223</v>
      </c>
      <c r="G10" t="s">
        <v>222</v>
      </c>
      <c r="H10">
        <v>1</v>
      </c>
      <c r="J10" s="17">
        <v>1.02007</v>
      </c>
      <c r="K10" s="24">
        <v>156</v>
      </c>
      <c r="L10" s="17">
        <v>159.13092</v>
      </c>
      <c r="M10" s="24">
        <v>2</v>
      </c>
      <c r="N10" s="17">
        <v>5.3</v>
      </c>
      <c r="O10" s="17">
        <v>259.89999999999998</v>
      </c>
    </row>
    <row r="11" spans="1:15" x14ac:dyDescent="0.2">
      <c r="F11" t="s">
        <v>219</v>
      </c>
      <c r="G11" t="s">
        <v>218</v>
      </c>
      <c r="H11">
        <v>1</v>
      </c>
      <c r="J11" s="17">
        <v>40.249870000000001</v>
      </c>
      <c r="K11" s="24">
        <v>48</v>
      </c>
      <c r="L11" s="17">
        <v>1931.9937600000001</v>
      </c>
      <c r="M11" s="24">
        <v>2</v>
      </c>
      <c r="N11" s="17">
        <v>80.760000000000005</v>
      </c>
      <c r="O11" s="17">
        <v>3957.0000000000005</v>
      </c>
    </row>
    <row r="12" spans="1:15" x14ac:dyDescent="0.2">
      <c r="F12" t="s">
        <v>96</v>
      </c>
      <c r="G12" t="s">
        <v>95</v>
      </c>
      <c r="H12">
        <v>1</v>
      </c>
      <c r="J12" s="17">
        <v>1.95997</v>
      </c>
      <c r="K12" s="24">
        <v>144</v>
      </c>
      <c r="L12" s="17">
        <v>282.23568</v>
      </c>
      <c r="M12" s="24">
        <v>2</v>
      </c>
      <c r="N12" s="17">
        <v>8.4700000000000006</v>
      </c>
      <c r="O12" s="17">
        <v>414.89</v>
      </c>
    </row>
    <row r="13" spans="1:15" x14ac:dyDescent="0.2">
      <c r="F13" t="s">
        <v>98</v>
      </c>
      <c r="G13" t="s">
        <v>97</v>
      </c>
      <c r="H13">
        <v>1</v>
      </c>
      <c r="J13" s="17">
        <v>0.59991000000000005</v>
      </c>
      <c r="K13" s="24">
        <v>144</v>
      </c>
      <c r="L13" s="17">
        <v>86.387040000000013</v>
      </c>
      <c r="M13" s="24">
        <v>2</v>
      </c>
      <c r="N13" s="17">
        <v>3.25</v>
      </c>
      <c r="O13" s="17">
        <v>159.47</v>
      </c>
    </row>
    <row r="14" spans="1:15" x14ac:dyDescent="0.2">
      <c r="F14" t="s">
        <v>100</v>
      </c>
      <c r="G14" t="s">
        <v>99</v>
      </c>
      <c r="H14">
        <v>1</v>
      </c>
      <c r="J14" s="17">
        <v>1.2799100000000001</v>
      </c>
      <c r="K14" s="24">
        <v>3</v>
      </c>
      <c r="L14" s="17">
        <v>3.8397300000000003</v>
      </c>
      <c r="M14" s="24">
        <v>2</v>
      </c>
      <c r="N14" s="17">
        <v>0.12</v>
      </c>
      <c r="O14" s="17">
        <v>5.67</v>
      </c>
    </row>
    <row r="15" spans="1:15" x14ac:dyDescent="0.2">
      <c r="F15" t="s">
        <v>102</v>
      </c>
      <c r="G15" t="s">
        <v>101</v>
      </c>
      <c r="H15">
        <v>1</v>
      </c>
      <c r="J15" s="17">
        <v>1.43994</v>
      </c>
      <c r="K15" s="24">
        <v>1</v>
      </c>
      <c r="L15" s="17">
        <v>1.43994</v>
      </c>
      <c r="M15" s="24">
        <v>2</v>
      </c>
      <c r="N15" s="17">
        <v>0.06</v>
      </c>
      <c r="O15" s="17">
        <v>2.82</v>
      </c>
    </row>
    <row r="16" spans="1:15" x14ac:dyDescent="0.2">
      <c r="F16" t="s">
        <v>104</v>
      </c>
      <c r="G16" t="s">
        <v>103</v>
      </c>
      <c r="H16">
        <v>1</v>
      </c>
      <c r="J16" s="17">
        <v>5.4000599999999999</v>
      </c>
      <c r="K16" s="24">
        <v>144</v>
      </c>
      <c r="L16" s="17">
        <v>777.60863999999992</v>
      </c>
      <c r="M16" s="24">
        <v>2</v>
      </c>
      <c r="N16" s="17">
        <v>25.98</v>
      </c>
      <c r="O16" s="17">
        <v>1272.9000000000001</v>
      </c>
    </row>
    <row r="17" spans="3:15" x14ac:dyDescent="0.2">
      <c r="F17" t="s">
        <v>106</v>
      </c>
      <c r="G17" t="s">
        <v>105</v>
      </c>
      <c r="H17">
        <v>1</v>
      </c>
      <c r="J17" s="17">
        <v>12.0397</v>
      </c>
      <c r="K17" s="24">
        <v>48</v>
      </c>
      <c r="L17" s="17">
        <v>577.90560000000005</v>
      </c>
      <c r="M17" s="24">
        <v>2</v>
      </c>
      <c r="N17" s="17">
        <v>20</v>
      </c>
      <c r="O17" s="17">
        <v>979.84</v>
      </c>
    </row>
    <row r="18" spans="3:15" x14ac:dyDescent="0.2">
      <c r="F18" t="s">
        <v>108</v>
      </c>
      <c r="G18" t="s">
        <v>107</v>
      </c>
      <c r="H18">
        <v>1</v>
      </c>
      <c r="J18" s="17">
        <v>1.20035</v>
      </c>
      <c r="K18" s="24">
        <v>168</v>
      </c>
      <c r="L18" s="17">
        <v>201.65880000000001</v>
      </c>
      <c r="M18" s="24">
        <v>2</v>
      </c>
      <c r="N18" s="17">
        <v>7.39</v>
      </c>
      <c r="O18" s="17">
        <v>362.21</v>
      </c>
    </row>
    <row r="19" spans="3:15" x14ac:dyDescent="0.2">
      <c r="F19" t="s">
        <v>221</v>
      </c>
      <c r="G19" t="s">
        <v>220</v>
      </c>
      <c r="H19">
        <v>1</v>
      </c>
      <c r="J19" s="17">
        <v>15.000499999999999</v>
      </c>
      <c r="K19" s="24">
        <v>12</v>
      </c>
      <c r="L19" s="17">
        <v>180.00599999999997</v>
      </c>
      <c r="M19" s="24">
        <v>2</v>
      </c>
      <c r="N19" s="17">
        <v>7.85</v>
      </c>
      <c r="O19" s="17">
        <v>384.55</v>
      </c>
    </row>
    <row r="20" spans="3:15" x14ac:dyDescent="0.2">
      <c r="F20" t="s">
        <v>110</v>
      </c>
      <c r="G20" t="s">
        <v>109</v>
      </c>
      <c r="H20">
        <v>1</v>
      </c>
      <c r="J20" s="17">
        <v>20.7698</v>
      </c>
      <c r="K20" s="24">
        <v>192</v>
      </c>
      <c r="L20" s="17">
        <v>3987.8015999999998</v>
      </c>
      <c r="M20" s="24">
        <v>2</v>
      </c>
      <c r="N20" s="17">
        <v>161.13</v>
      </c>
      <c r="O20" s="17">
        <v>7895.1900000000005</v>
      </c>
    </row>
    <row r="21" spans="3:15" x14ac:dyDescent="0.2">
      <c r="C21" t="s">
        <v>207</v>
      </c>
      <c r="J21" s="17">
        <v>100.96008</v>
      </c>
      <c r="K21" s="24">
        <v>1060</v>
      </c>
      <c r="L21" s="17">
        <v>107017.6848</v>
      </c>
      <c r="M21" s="24">
        <v>22</v>
      </c>
      <c r="N21" s="17">
        <v>320.30999999999995</v>
      </c>
      <c r="O21" s="17">
        <v>15694.440000000002</v>
      </c>
    </row>
    <row r="22" spans="3:15" x14ac:dyDescent="0.2">
      <c r="C22" t="s">
        <v>163</v>
      </c>
      <c r="D22" t="s">
        <v>247</v>
      </c>
      <c r="E22" s="10">
        <v>43466</v>
      </c>
      <c r="F22" t="s">
        <v>94</v>
      </c>
      <c r="G22" t="s">
        <v>93</v>
      </c>
      <c r="H22">
        <v>1</v>
      </c>
      <c r="J22" s="17">
        <v>8.5800300000000007</v>
      </c>
      <c r="K22" s="24">
        <v>12</v>
      </c>
      <c r="L22" s="17">
        <v>102.96036000000001</v>
      </c>
      <c r="M22" s="24">
        <v>2</v>
      </c>
      <c r="N22" s="17">
        <v>4.53</v>
      </c>
      <c r="O22" s="17">
        <v>222.03</v>
      </c>
    </row>
    <row r="23" spans="3:15" x14ac:dyDescent="0.2">
      <c r="F23" t="s">
        <v>112</v>
      </c>
      <c r="G23" t="s">
        <v>111</v>
      </c>
      <c r="H23">
        <v>1</v>
      </c>
      <c r="J23" s="17">
        <v>0.9</v>
      </c>
      <c r="K23" s="24">
        <v>145</v>
      </c>
      <c r="L23" s="17">
        <v>130.5</v>
      </c>
      <c r="M23" s="24">
        <v>2</v>
      </c>
      <c r="N23" s="17">
        <v>4.3499999999999996</v>
      </c>
      <c r="O23" s="17">
        <v>213.15</v>
      </c>
    </row>
    <row r="24" spans="3:15" x14ac:dyDescent="0.2">
      <c r="F24" t="s">
        <v>120</v>
      </c>
      <c r="G24" t="s">
        <v>119</v>
      </c>
      <c r="H24">
        <v>1</v>
      </c>
      <c r="J24" s="17">
        <v>2.43004</v>
      </c>
      <c r="K24" s="24">
        <v>144</v>
      </c>
      <c r="L24" s="17">
        <v>349.92575999999997</v>
      </c>
      <c r="M24" s="24">
        <v>2</v>
      </c>
      <c r="N24" s="17">
        <v>13.22</v>
      </c>
      <c r="O24" s="17">
        <v>647.74</v>
      </c>
    </row>
    <row r="25" spans="3:15" x14ac:dyDescent="0.2">
      <c r="F25" t="s">
        <v>122</v>
      </c>
      <c r="G25" t="s">
        <v>121</v>
      </c>
      <c r="H25">
        <v>1</v>
      </c>
      <c r="J25" s="17">
        <v>1.25996</v>
      </c>
      <c r="K25" s="24">
        <v>144</v>
      </c>
      <c r="L25" s="17">
        <v>181.43423999999999</v>
      </c>
      <c r="M25" s="24">
        <v>2</v>
      </c>
      <c r="N25" s="17">
        <v>7.72</v>
      </c>
      <c r="O25" s="17">
        <v>378.2</v>
      </c>
    </row>
    <row r="26" spans="3:15" x14ac:dyDescent="0.2">
      <c r="F26" t="s">
        <v>124</v>
      </c>
      <c r="G26" t="s">
        <v>123</v>
      </c>
      <c r="H26">
        <v>1</v>
      </c>
      <c r="J26" s="17">
        <v>2.0700599999999998</v>
      </c>
      <c r="K26" s="24">
        <v>144</v>
      </c>
      <c r="L26" s="17">
        <v>298.08863999999994</v>
      </c>
      <c r="M26" s="24">
        <v>2</v>
      </c>
      <c r="N26" s="17">
        <v>9.85</v>
      </c>
      <c r="O26" s="17">
        <v>482.62999999999994</v>
      </c>
    </row>
    <row r="27" spans="3:15" x14ac:dyDescent="0.2">
      <c r="F27" t="s">
        <v>126</v>
      </c>
      <c r="G27" t="s">
        <v>125</v>
      </c>
      <c r="H27">
        <v>1</v>
      </c>
      <c r="J27" s="17">
        <v>1.3800600000000001</v>
      </c>
      <c r="K27" s="24">
        <v>144</v>
      </c>
      <c r="L27" s="17">
        <v>198.72864000000001</v>
      </c>
      <c r="M27" s="24">
        <v>2</v>
      </c>
      <c r="N27" s="17">
        <v>8.76</v>
      </c>
      <c r="O27" s="17">
        <v>429.00000000000006</v>
      </c>
    </row>
    <row r="28" spans="3:15" x14ac:dyDescent="0.2">
      <c r="F28" t="s">
        <v>128</v>
      </c>
      <c r="G28" t="s">
        <v>127</v>
      </c>
      <c r="H28">
        <v>1</v>
      </c>
      <c r="J28" s="17">
        <v>1.05</v>
      </c>
      <c r="K28" s="24">
        <v>12</v>
      </c>
      <c r="L28" s="17">
        <v>12.600000000000001</v>
      </c>
      <c r="M28" s="24">
        <v>2</v>
      </c>
      <c r="N28" s="17">
        <v>0.52</v>
      </c>
      <c r="O28" s="17">
        <v>25.64</v>
      </c>
    </row>
    <row r="29" spans="3:15" x14ac:dyDescent="0.2">
      <c r="F29" t="s">
        <v>146</v>
      </c>
      <c r="G29" t="s">
        <v>145</v>
      </c>
      <c r="H29">
        <v>1</v>
      </c>
      <c r="J29" s="17">
        <v>1.9999</v>
      </c>
      <c r="K29" s="24">
        <v>144</v>
      </c>
      <c r="L29" s="17">
        <v>287.98559999999998</v>
      </c>
      <c r="M29" s="24">
        <v>2</v>
      </c>
      <c r="N29" s="17">
        <v>8.99</v>
      </c>
      <c r="O29" s="17">
        <v>440.29</v>
      </c>
    </row>
    <row r="30" spans="3:15" x14ac:dyDescent="0.2">
      <c r="F30" t="s">
        <v>148</v>
      </c>
      <c r="G30" t="s">
        <v>147</v>
      </c>
      <c r="H30">
        <v>1</v>
      </c>
      <c r="J30" s="17">
        <v>3.68</v>
      </c>
      <c r="K30" s="24">
        <v>48</v>
      </c>
      <c r="L30" s="17">
        <v>176.64000000000001</v>
      </c>
      <c r="M30" s="24">
        <v>2</v>
      </c>
      <c r="N30" s="17">
        <v>7.1</v>
      </c>
      <c r="O30" s="17">
        <v>348.1</v>
      </c>
    </row>
    <row r="31" spans="3:15" x14ac:dyDescent="0.2">
      <c r="F31" t="s">
        <v>150</v>
      </c>
      <c r="G31" t="s">
        <v>149</v>
      </c>
      <c r="H31">
        <v>1</v>
      </c>
      <c r="J31" s="17">
        <v>8.5500799999999995</v>
      </c>
      <c r="K31" s="24">
        <v>144</v>
      </c>
      <c r="L31" s="17">
        <v>1231.2115199999998</v>
      </c>
      <c r="M31" s="24">
        <v>2</v>
      </c>
      <c r="N31" s="17">
        <v>50.72</v>
      </c>
      <c r="O31" s="17">
        <v>2485.1200000000003</v>
      </c>
    </row>
    <row r="32" spans="3:15" x14ac:dyDescent="0.2">
      <c r="F32" t="s">
        <v>225</v>
      </c>
      <c r="G32" t="s">
        <v>224</v>
      </c>
      <c r="H32">
        <v>1</v>
      </c>
      <c r="J32" s="17">
        <v>42.720130000000005</v>
      </c>
      <c r="K32" s="24">
        <v>144</v>
      </c>
      <c r="L32" s="17">
        <v>6151.6987200000003</v>
      </c>
      <c r="M32" s="24">
        <v>2</v>
      </c>
      <c r="N32" s="17">
        <v>203.01</v>
      </c>
      <c r="O32" s="17">
        <v>9947.5500000000011</v>
      </c>
    </row>
    <row r="33" spans="3:15" x14ac:dyDescent="0.2">
      <c r="F33" t="s">
        <v>152</v>
      </c>
      <c r="G33" t="s">
        <v>151</v>
      </c>
      <c r="H33">
        <v>1</v>
      </c>
      <c r="J33" s="17">
        <v>6.87995</v>
      </c>
      <c r="K33" s="24">
        <v>144</v>
      </c>
      <c r="L33" s="17">
        <v>990.71280000000002</v>
      </c>
      <c r="M33" s="24">
        <v>2</v>
      </c>
      <c r="N33" s="17">
        <v>29.72</v>
      </c>
      <c r="O33" s="17">
        <v>1456.36</v>
      </c>
    </row>
    <row r="34" spans="3:15" x14ac:dyDescent="0.2">
      <c r="F34" t="s">
        <v>154</v>
      </c>
      <c r="G34" t="s">
        <v>153</v>
      </c>
      <c r="H34">
        <v>1</v>
      </c>
      <c r="J34" s="17">
        <v>3.4401000000000002</v>
      </c>
      <c r="K34" s="24">
        <v>1</v>
      </c>
      <c r="L34" s="17">
        <v>3.4401000000000002</v>
      </c>
      <c r="M34" s="24">
        <v>2</v>
      </c>
      <c r="N34" s="17">
        <v>0.13</v>
      </c>
      <c r="O34" s="17">
        <v>6.47</v>
      </c>
    </row>
    <row r="35" spans="3:15" x14ac:dyDescent="0.2">
      <c r="F35" t="s">
        <v>156</v>
      </c>
      <c r="G35" t="s">
        <v>155</v>
      </c>
      <c r="H35">
        <v>1</v>
      </c>
      <c r="J35" s="17">
        <v>1.6099399999999999</v>
      </c>
      <c r="K35" s="24">
        <v>1</v>
      </c>
      <c r="L35" s="17">
        <v>1.6099399999999999</v>
      </c>
      <c r="M35" s="24">
        <v>2</v>
      </c>
      <c r="N35" s="17">
        <v>0.06</v>
      </c>
      <c r="O35" s="17">
        <v>3.14</v>
      </c>
    </row>
    <row r="36" spans="3:15" x14ac:dyDescent="0.2">
      <c r="F36" t="s">
        <v>158</v>
      </c>
      <c r="G36" t="s">
        <v>157</v>
      </c>
      <c r="H36">
        <v>1</v>
      </c>
      <c r="J36" s="17">
        <v>6.0900800000000004</v>
      </c>
      <c r="K36" s="24">
        <v>192</v>
      </c>
      <c r="L36" s="17">
        <v>1169.2953600000001</v>
      </c>
      <c r="M36" s="24">
        <v>2</v>
      </c>
      <c r="N36" s="17">
        <v>39.510000000000005</v>
      </c>
      <c r="O36" s="17">
        <v>1936.1699999999998</v>
      </c>
    </row>
    <row r="37" spans="3:15" x14ac:dyDescent="0.2">
      <c r="F37" t="s">
        <v>160</v>
      </c>
      <c r="G37" t="s">
        <v>159</v>
      </c>
      <c r="H37">
        <v>1</v>
      </c>
      <c r="J37" s="17">
        <v>3.5</v>
      </c>
      <c r="K37" s="24">
        <v>144</v>
      </c>
      <c r="L37" s="17">
        <v>504</v>
      </c>
      <c r="M37" s="24">
        <v>2</v>
      </c>
      <c r="N37" s="17">
        <v>21.37</v>
      </c>
      <c r="O37" s="17">
        <v>1047.1100000000001</v>
      </c>
    </row>
    <row r="38" spans="3:15" x14ac:dyDescent="0.2">
      <c r="F38" t="s">
        <v>162</v>
      </c>
      <c r="G38" t="s">
        <v>161</v>
      </c>
      <c r="H38">
        <v>1</v>
      </c>
      <c r="J38" s="17">
        <v>5.1599000000000004</v>
      </c>
      <c r="K38" s="24">
        <v>12</v>
      </c>
      <c r="L38" s="17">
        <v>61.918800000000005</v>
      </c>
      <c r="M38" s="24">
        <v>2</v>
      </c>
      <c r="N38" s="17">
        <v>2.35</v>
      </c>
      <c r="O38" s="17">
        <v>115.25000000000001</v>
      </c>
    </row>
    <row r="39" spans="3:15" x14ac:dyDescent="0.2">
      <c r="C39" t="s">
        <v>208</v>
      </c>
      <c r="J39" s="17">
        <v>101.30023</v>
      </c>
      <c r="K39" s="24">
        <v>1719</v>
      </c>
      <c r="L39" s="17">
        <v>174135.09537</v>
      </c>
      <c r="M39" s="24">
        <v>34</v>
      </c>
      <c r="N39" s="17">
        <v>411.91</v>
      </c>
      <c r="O39" s="17">
        <v>20183.95</v>
      </c>
    </row>
    <row r="40" spans="3:15" x14ac:dyDescent="0.2">
      <c r="C40" t="s">
        <v>236</v>
      </c>
      <c r="D40" t="s">
        <v>232</v>
      </c>
      <c r="E40" s="10">
        <v>43467</v>
      </c>
      <c r="F40" t="s">
        <v>118</v>
      </c>
      <c r="G40" t="s">
        <v>117</v>
      </c>
      <c r="H40">
        <v>1</v>
      </c>
      <c r="J40" s="17">
        <v>0.87</v>
      </c>
      <c r="K40" s="24">
        <v>156</v>
      </c>
      <c r="L40" s="17">
        <v>135.72</v>
      </c>
      <c r="M40" s="24">
        <v>2</v>
      </c>
      <c r="N40" s="17">
        <v>5.65</v>
      </c>
      <c r="O40" s="17">
        <v>276.70999999999998</v>
      </c>
    </row>
    <row r="41" spans="3:15" x14ac:dyDescent="0.2">
      <c r="F41" t="s">
        <v>231</v>
      </c>
      <c r="G41" t="s">
        <v>230</v>
      </c>
      <c r="H41">
        <v>1</v>
      </c>
      <c r="J41" s="17">
        <v>1.7193799999999999</v>
      </c>
      <c r="K41" s="24">
        <v>144</v>
      </c>
      <c r="L41" s="17">
        <v>247.59071999999998</v>
      </c>
      <c r="M41" s="24">
        <v>2</v>
      </c>
      <c r="N41" s="17">
        <v>9.16</v>
      </c>
      <c r="O41" s="17">
        <v>448.76</v>
      </c>
    </row>
    <row r="42" spans="3:15" x14ac:dyDescent="0.2">
      <c r="F42" t="s">
        <v>229</v>
      </c>
      <c r="G42" t="s">
        <v>228</v>
      </c>
      <c r="H42">
        <v>1</v>
      </c>
      <c r="J42" s="17">
        <v>0.33004</v>
      </c>
      <c r="K42" s="24">
        <v>1</v>
      </c>
      <c r="L42" s="17">
        <v>0.33004</v>
      </c>
      <c r="M42" s="24">
        <v>2</v>
      </c>
      <c r="N42" s="17">
        <v>0.01</v>
      </c>
      <c r="O42" s="17">
        <v>0.5</v>
      </c>
    </row>
    <row r="43" spans="3:15" x14ac:dyDescent="0.2">
      <c r="F43" t="s">
        <v>132</v>
      </c>
      <c r="G43" t="s">
        <v>131</v>
      </c>
      <c r="H43">
        <v>1</v>
      </c>
      <c r="J43" s="17">
        <v>0.68003999999999998</v>
      </c>
      <c r="K43" s="24">
        <v>1</v>
      </c>
      <c r="L43" s="17">
        <v>0.68003999999999998</v>
      </c>
      <c r="M43" s="24">
        <v>2</v>
      </c>
      <c r="N43" s="17">
        <v>0.02</v>
      </c>
      <c r="O43" s="17">
        <v>1.21</v>
      </c>
    </row>
    <row r="44" spans="3:15" x14ac:dyDescent="0.2">
      <c r="F44" t="s">
        <v>136</v>
      </c>
      <c r="G44" t="s">
        <v>135</v>
      </c>
      <c r="H44">
        <v>1</v>
      </c>
      <c r="J44" s="17">
        <v>0.42985000000000001</v>
      </c>
      <c r="K44" s="24">
        <v>144</v>
      </c>
      <c r="L44" s="17">
        <v>61.898400000000002</v>
      </c>
      <c r="M44" s="24">
        <v>2</v>
      </c>
      <c r="N44" s="17">
        <v>1.99</v>
      </c>
      <c r="O44" s="17">
        <v>97.36999999999999</v>
      </c>
    </row>
    <row r="45" spans="3:15" x14ac:dyDescent="0.2">
      <c r="F45" t="s">
        <v>138</v>
      </c>
      <c r="G45" t="s">
        <v>137</v>
      </c>
      <c r="H45">
        <v>1</v>
      </c>
      <c r="J45" s="17">
        <v>2.1505700000000001</v>
      </c>
      <c r="K45" s="24">
        <v>48</v>
      </c>
      <c r="L45" s="17">
        <v>103.22736</v>
      </c>
      <c r="M45" s="24">
        <v>2</v>
      </c>
      <c r="N45" s="17">
        <v>3.72</v>
      </c>
      <c r="O45" s="17">
        <v>182.04000000000002</v>
      </c>
    </row>
    <row r="46" spans="3:15" x14ac:dyDescent="0.2">
      <c r="F46" t="s">
        <v>140</v>
      </c>
      <c r="G46" t="s">
        <v>139</v>
      </c>
      <c r="H46">
        <v>1</v>
      </c>
      <c r="J46" s="17">
        <v>0.18</v>
      </c>
      <c r="K46" s="24">
        <v>1</v>
      </c>
      <c r="L46" s="17">
        <v>0.18</v>
      </c>
      <c r="M46" s="24">
        <v>2</v>
      </c>
      <c r="N46" s="17">
        <v>0.01</v>
      </c>
      <c r="O46" s="17">
        <v>0.32</v>
      </c>
    </row>
    <row r="47" spans="3:15" x14ac:dyDescent="0.2">
      <c r="F47" t="s">
        <v>144</v>
      </c>
      <c r="G47" t="s">
        <v>143</v>
      </c>
      <c r="H47">
        <v>1</v>
      </c>
      <c r="J47" s="17">
        <v>1.70008</v>
      </c>
      <c r="K47" s="24">
        <v>1</v>
      </c>
      <c r="L47" s="17">
        <v>1.70008</v>
      </c>
      <c r="M47" s="24">
        <v>2</v>
      </c>
      <c r="N47" s="17">
        <v>0.06</v>
      </c>
      <c r="O47" s="17">
        <v>3.03</v>
      </c>
    </row>
    <row r="48" spans="3:15" x14ac:dyDescent="0.2">
      <c r="F48" t="s">
        <v>235</v>
      </c>
      <c r="G48" t="s">
        <v>234</v>
      </c>
      <c r="H48">
        <v>1</v>
      </c>
      <c r="J48" s="17">
        <v>7.51</v>
      </c>
      <c r="K48" s="24">
        <v>144</v>
      </c>
      <c r="L48" s="17">
        <v>1081.44</v>
      </c>
      <c r="M48" s="24">
        <v>2</v>
      </c>
      <c r="N48" s="17">
        <v>28.8</v>
      </c>
      <c r="O48" s="17">
        <v>1411.2</v>
      </c>
    </row>
    <row r="49" spans="3:15" x14ac:dyDescent="0.2">
      <c r="F49" t="s">
        <v>240</v>
      </c>
      <c r="G49" t="s">
        <v>239</v>
      </c>
      <c r="H49">
        <v>1</v>
      </c>
      <c r="J49" s="17">
        <v>10.75</v>
      </c>
      <c r="K49" s="24">
        <v>1</v>
      </c>
      <c r="L49" s="17">
        <v>10.75</v>
      </c>
      <c r="M49" s="24">
        <v>2</v>
      </c>
      <c r="N49" s="17">
        <v>0.3</v>
      </c>
      <c r="O49" s="17">
        <v>14.7</v>
      </c>
    </row>
    <row r="50" spans="3:15" x14ac:dyDescent="0.2">
      <c r="C50" t="s">
        <v>397</v>
      </c>
      <c r="J50" s="17">
        <v>26.319960000000002</v>
      </c>
      <c r="K50" s="24">
        <v>641</v>
      </c>
      <c r="L50" s="17">
        <v>16871.094360000003</v>
      </c>
      <c r="M50" s="24">
        <v>20</v>
      </c>
      <c r="N50" s="17">
        <v>49.72</v>
      </c>
      <c r="O50" s="17">
        <v>2435.84</v>
      </c>
    </row>
    <row r="51" spans="3:15" x14ac:dyDescent="0.2">
      <c r="C51" t="s">
        <v>244</v>
      </c>
      <c r="D51" t="s">
        <v>241</v>
      </c>
      <c r="E51" s="10">
        <v>43466</v>
      </c>
      <c r="F51" t="s">
        <v>114</v>
      </c>
      <c r="G51" t="s">
        <v>113</v>
      </c>
      <c r="H51">
        <v>1</v>
      </c>
      <c r="J51" s="17">
        <v>3.993E-2</v>
      </c>
      <c r="K51" s="24">
        <v>1</v>
      </c>
      <c r="L51" s="17">
        <v>3.993E-2</v>
      </c>
      <c r="M51" s="24">
        <v>2</v>
      </c>
      <c r="N51" s="17">
        <v>0</v>
      </c>
      <c r="O51" s="17">
        <v>0.09</v>
      </c>
    </row>
    <row r="52" spans="3:15" x14ac:dyDescent="0.2">
      <c r="F52" t="s">
        <v>116</v>
      </c>
      <c r="G52" t="s">
        <v>115</v>
      </c>
      <c r="H52">
        <v>1</v>
      </c>
      <c r="J52" s="17">
        <v>0.12008000000000001</v>
      </c>
      <c r="K52" s="24">
        <v>1</v>
      </c>
      <c r="L52" s="17">
        <v>0.12008000000000001</v>
      </c>
      <c r="M52" s="24">
        <v>2</v>
      </c>
      <c r="N52" s="17">
        <v>0</v>
      </c>
      <c r="O52" s="17">
        <v>0.23</v>
      </c>
    </row>
    <row r="53" spans="3:15" x14ac:dyDescent="0.2">
      <c r="F53" t="s">
        <v>128</v>
      </c>
      <c r="G53" t="s">
        <v>127</v>
      </c>
      <c r="H53">
        <v>1</v>
      </c>
      <c r="J53" s="17">
        <v>1.05</v>
      </c>
      <c r="K53" s="24">
        <v>6</v>
      </c>
      <c r="L53" s="17">
        <v>6.3000000000000007</v>
      </c>
      <c r="M53" s="24">
        <v>2</v>
      </c>
      <c r="N53" s="17">
        <v>0.26</v>
      </c>
      <c r="O53" s="17">
        <v>12.82</v>
      </c>
    </row>
    <row r="54" spans="3:15" x14ac:dyDescent="0.2">
      <c r="F54" t="s">
        <v>130</v>
      </c>
      <c r="G54" t="s">
        <v>129</v>
      </c>
      <c r="H54">
        <v>1</v>
      </c>
      <c r="J54" s="17">
        <v>1.01942</v>
      </c>
      <c r="K54" s="24">
        <v>144</v>
      </c>
      <c r="L54" s="17">
        <v>146.79648</v>
      </c>
      <c r="M54" s="24">
        <v>2</v>
      </c>
      <c r="N54" s="17">
        <v>4.72</v>
      </c>
      <c r="O54" s="17">
        <v>231.43999999999997</v>
      </c>
    </row>
    <row r="55" spans="3:15" x14ac:dyDescent="0.2">
      <c r="F55" t="s">
        <v>227</v>
      </c>
      <c r="G55" t="s">
        <v>226</v>
      </c>
      <c r="H55">
        <v>1</v>
      </c>
      <c r="J55" s="17">
        <v>1.1205400000000001</v>
      </c>
      <c r="K55" s="24">
        <v>144</v>
      </c>
      <c r="L55" s="17">
        <v>161.35776000000001</v>
      </c>
      <c r="M55" s="24">
        <v>2</v>
      </c>
      <c r="N55" s="17">
        <v>4.87</v>
      </c>
      <c r="O55" s="17">
        <v>238.49</v>
      </c>
    </row>
    <row r="56" spans="3:15" x14ac:dyDescent="0.2">
      <c r="F56" t="s">
        <v>134</v>
      </c>
      <c r="G56" t="s">
        <v>133</v>
      </c>
      <c r="H56">
        <v>1</v>
      </c>
      <c r="J56" s="17">
        <v>0.95950999999999997</v>
      </c>
      <c r="K56" s="24">
        <v>24</v>
      </c>
      <c r="L56" s="17">
        <v>23.02824</v>
      </c>
      <c r="M56" s="24">
        <v>2</v>
      </c>
      <c r="N56" s="17">
        <v>0.82</v>
      </c>
      <c r="O56" s="17">
        <v>39.979999999999997</v>
      </c>
    </row>
    <row r="57" spans="3:15" x14ac:dyDescent="0.2">
      <c r="F57" t="s">
        <v>136</v>
      </c>
      <c r="G57" t="s">
        <v>135</v>
      </c>
      <c r="H57">
        <v>1</v>
      </c>
      <c r="J57" s="17">
        <v>0.42985000000000001</v>
      </c>
      <c r="K57" s="24">
        <v>1</v>
      </c>
      <c r="L57" s="17">
        <v>0.42985000000000001</v>
      </c>
      <c r="M57" s="24">
        <v>2</v>
      </c>
      <c r="N57" s="17">
        <v>0.01</v>
      </c>
      <c r="O57" s="17">
        <v>0.68</v>
      </c>
    </row>
    <row r="58" spans="3:15" x14ac:dyDescent="0.2">
      <c r="F58" t="s">
        <v>142</v>
      </c>
      <c r="G58" t="s">
        <v>141</v>
      </c>
      <c r="H58">
        <v>1</v>
      </c>
      <c r="J58" s="17">
        <v>1.67946</v>
      </c>
      <c r="K58" s="24">
        <v>48</v>
      </c>
      <c r="L58" s="17">
        <v>80.614080000000001</v>
      </c>
      <c r="M58" s="24">
        <v>2</v>
      </c>
      <c r="N58" s="17">
        <v>2.77</v>
      </c>
      <c r="O58" s="17">
        <v>135.94999999999999</v>
      </c>
    </row>
    <row r="59" spans="3:15" x14ac:dyDescent="0.2">
      <c r="F59" t="s">
        <v>238</v>
      </c>
      <c r="G59" t="s">
        <v>237</v>
      </c>
      <c r="H59">
        <v>1</v>
      </c>
      <c r="J59" s="17">
        <v>6.56</v>
      </c>
      <c r="K59" s="24">
        <v>48</v>
      </c>
      <c r="L59" s="17">
        <v>314.88</v>
      </c>
      <c r="M59" s="24">
        <v>2</v>
      </c>
      <c r="N59" s="17">
        <v>7.2</v>
      </c>
      <c r="O59" s="17">
        <v>352.8</v>
      </c>
    </row>
    <row r="60" spans="3:15" x14ac:dyDescent="0.2">
      <c r="F60" t="s">
        <v>243</v>
      </c>
      <c r="G60" t="s">
        <v>242</v>
      </c>
      <c r="H60">
        <v>1</v>
      </c>
      <c r="J60" s="17">
        <v>7.51</v>
      </c>
      <c r="K60" s="24">
        <v>144</v>
      </c>
      <c r="L60" s="17">
        <v>1081.44</v>
      </c>
      <c r="M60" s="24">
        <v>2</v>
      </c>
      <c r="N60" s="17">
        <v>28.8</v>
      </c>
      <c r="O60" s="17">
        <v>1411.2</v>
      </c>
    </row>
    <row r="61" spans="3:15" x14ac:dyDescent="0.2">
      <c r="F61" t="s">
        <v>246</v>
      </c>
      <c r="G61" t="s">
        <v>245</v>
      </c>
      <c r="H61">
        <v>1</v>
      </c>
      <c r="J61" s="17">
        <v>9.93</v>
      </c>
      <c r="K61" s="24">
        <v>1</v>
      </c>
      <c r="L61" s="17">
        <v>9.93</v>
      </c>
      <c r="M61" s="24">
        <v>2</v>
      </c>
      <c r="N61" s="17">
        <v>0.25</v>
      </c>
      <c r="O61" s="17">
        <v>12.25</v>
      </c>
    </row>
    <row r="62" spans="3:15" x14ac:dyDescent="0.2">
      <c r="C62" t="s">
        <v>398</v>
      </c>
      <c r="J62" s="17">
        <v>30.418790000000001</v>
      </c>
      <c r="K62" s="24">
        <v>562</v>
      </c>
      <c r="L62" s="17">
        <v>17095.359980000001</v>
      </c>
      <c r="M62" s="24">
        <v>22</v>
      </c>
      <c r="N62" s="17">
        <v>49.7</v>
      </c>
      <c r="O62" s="17">
        <v>2435.9299999999998</v>
      </c>
    </row>
    <row r="63" spans="3:15" x14ac:dyDescent="0.2">
      <c r="J63"/>
      <c r="L63"/>
      <c r="N63"/>
      <c r="O63"/>
    </row>
    <row r="64" spans="3:15" x14ac:dyDescent="0.2">
      <c r="J64"/>
      <c r="L64"/>
      <c r="N64"/>
      <c r="O64"/>
    </row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  <row r="338" customFormat="1" x14ac:dyDescent="0.2"/>
    <row r="339" customFormat="1" x14ac:dyDescent="0.2"/>
    <row r="340" customFormat="1" x14ac:dyDescent="0.2"/>
    <row r="341" customFormat="1" x14ac:dyDescent="0.2"/>
    <row r="342" customFormat="1" x14ac:dyDescent="0.2"/>
    <row r="343" customFormat="1" x14ac:dyDescent="0.2"/>
    <row r="344" customFormat="1" x14ac:dyDescent="0.2"/>
    <row r="345" customFormat="1" x14ac:dyDescent="0.2"/>
    <row r="346" customFormat="1" x14ac:dyDescent="0.2"/>
    <row r="347" customFormat="1" x14ac:dyDescent="0.2"/>
    <row r="348" customFormat="1" x14ac:dyDescent="0.2"/>
    <row r="349" customFormat="1" x14ac:dyDescent="0.2"/>
    <row r="350" customFormat="1" x14ac:dyDescent="0.2"/>
    <row r="351" customFormat="1" x14ac:dyDescent="0.2"/>
    <row r="352" customFormat="1" x14ac:dyDescent="0.2"/>
    <row r="353" customFormat="1" x14ac:dyDescent="0.2"/>
    <row r="354" customFormat="1" x14ac:dyDescent="0.2"/>
    <row r="355" customFormat="1" x14ac:dyDescent="0.2"/>
    <row r="356" customFormat="1" x14ac:dyDescent="0.2"/>
    <row r="357" customFormat="1" x14ac:dyDescent="0.2"/>
    <row r="358" customFormat="1" x14ac:dyDescent="0.2"/>
    <row r="359" customFormat="1" x14ac:dyDescent="0.2"/>
    <row r="360" customFormat="1" x14ac:dyDescent="0.2"/>
    <row r="361" customFormat="1" x14ac:dyDescent="0.2"/>
    <row r="362" customFormat="1" x14ac:dyDescent="0.2"/>
    <row r="363" customFormat="1" x14ac:dyDescent="0.2"/>
    <row r="364" customFormat="1" x14ac:dyDescent="0.2"/>
    <row r="365" customFormat="1" x14ac:dyDescent="0.2"/>
    <row r="366" customFormat="1" x14ac:dyDescent="0.2"/>
    <row r="367" customFormat="1" x14ac:dyDescent="0.2"/>
    <row r="368" customFormat="1" x14ac:dyDescent="0.2"/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  <row r="489" customFormat="1" x14ac:dyDescent="0.2"/>
    <row r="490" customFormat="1" x14ac:dyDescent="0.2"/>
    <row r="491" customFormat="1" x14ac:dyDescent="0.2"/>
    <row r="492" customFormat="1" x14ac:dyDescent="0.2"/>
    <row r="493" customFormat="1" x14ac:dyDescent="0.2"/>
    <row r="494" customFormat="1" x14ac:dyDescent="0.2"/>
    <row r="495" customFormat="1" x14ac:dyDescent="0.2"/>
    <row r="496" customFormat="1" x14ac:dyDescent="0.2"/>
    <row r="497" customFormat="1" x14ac:dyDescent="0.2"/>
    <row r="498" customFormat="1" x14ac:dyDescent="0.2"/>
    <row r="499" customFormat="1" x14ac:dyDescent="0.2"/>
    <row r="500" customFormat="1" x14ac:dyDescent="0.2"/>
    <row r="501" customFormat="1" x14ac:dyDescent="0.2"/>
    <row r="502" customFormat="1" x14ac:dyDescent="0.2"/>
    <row r="503" customFormat="1" x14ac:dyDescent="0.2"/>
    <row r="504" customFormat="1" x14ac:dyDescent="0.2"/>
    <row r="505" customFormat="1" x14ac:dyDescent="0.2"/>
    <row r="506" customFormat="1" x14ac:dyDescent="0.2"/>
    <row r="507" customFormat="1" x14ac:dyDescent="0.2"/>
    <row r="508" customFormat="1" x14ac:dyDescent="0.2"/>
    <row r="509" customFormat="1" x14ac:dyDescent="0.2"/>
    <row r="510" customFormat="1" x14ac:dyDescent="0.2"/>
    <row r="511" customFormat="1" x14ac:dyDescent="0.2"/>
    <row r="512" customFormat="1" x14ac:dyDescent="0.2"/>
    <row r="513" customFormat="1" x14ac:dyDescent="0.2"/>
    <row r="514" customFormat="1" x14ac:dyDescent="0.2"/>
    <row r="515" customFormat="1" x14ac:dyDescent="0.2"/>
    <row r="516" customFormat="1" x14ac:dyDescent="0.2"/>
    <row r="517" customFormat="1" x14ac:dyDescent="0.2"/>
    <row r="518" customFormat="1" x14ac:dyDescent="0.2"/>
    <row r="519" customFormat="1" x14ac:dyDescent="0.2"/>
    <row r="520" customFormat="1" x14ac:dyDescent="0.2"/>
    <row r="521" customFormat="1" x14ac:dyDescent="0.2"/>
    <row r="522" customFormat="1" x14ac:dyDescent="0.2"/>
    <row r="523" customFormat="1" x14ac:dyDescent="0.2"/>
    <row r="524" customFormat="1" x14ac:dyDescent="0.2"/>
    <row r="525" customFormat="1" x14ac:dyDescent="0.2"/>
    <row r="526" customFormat="1" x14ac:dyDescent="0.2"/>
    <row r="527" customFormat="1" x14ac:dyDescent="0.2"/>
    <row r="528" customFormat="1" x14ac:dyDescent="0.2"/>
    <row r="529" customFormat="1" x14ac:dyDescent="0.2"/>
    <row r="530" customFormat="1" x14ac:dyDescent="0.2"/>
    <row r="531" customFormat="1" x14ac:dyDescent="0.2"/>
    <row r="532" customFormat="1" x14ac:dyDescent="0.2"/>
    <row r="533" customFormat="1" x14ac:dyDescent="0.2"/>
    <row r="534" customFormat="1" x14ac:dyDescent="0.2"/>
    <row r="535" customFormat="1" x14ac:dyDescent="0.2"/>
    <row r="536" customFormat="1" x14ac:dyDescent="0.2"/>
    <row r="537" customFormat="1" x14ac:dyDescent="0.2"/>
    <row r="538" customFormat="1" x14ac:dyDescent="0.2"/>
    <row r="539" customFormat="1" x14ac:dyDescent="0.2"/>
    <row r="540" customFormat="1" x14ac:dyDescent="0.2"/>
    <row r="541" customFormat="1" x14ac:dyDescent="0.2"/>
    <row r="542" customFormat="1" x14ac:dyDescent="0.2"/>
    <row r="543" customFormat="1" x14ac:dyDescent="0.2"/>
    <row r="544" customFormat="1" x14ac:dyDescent="0.2"/>
    <row r="545" customFormat="1" x14ac:dyDescent="0.2"/>
    <row r="546" customFormat="1" x14ac:dyDescent="0.2"/>
    <row r="547" customFormat="1" x14ac:dyDescent="0.2"/>
    <row r="548" customFormat="1" x14ac:dyDescent="0.2"/>
    <row r="549" customFormat="1" x14ac:dyDescent="0.2"/>
    <row r="550" customFormat="1" x14ac:dyDescent="0.2"/>
    <row r="551" customFormat="1" x14ac:dyDescent="0.2"/>
    <row r="552" customFormat="1" x14ac:dyDescent="0.2"/>
    <row r="553" customFormat="1" x14ac:dyDescent="0.2"/>
    <row r="554" customFormat="1" x14ac:dyDescent="0.2"/>
    <row r="555" customFormat="1" x14ac:dyDescent="0.2"/>
    <row r="556" customFormat="1" x14ac:dyDescent="0.2"/>
    <row r="557" customFormat="1" x14ac:dyDescent="0.2"/>
    <row r="558" customFormat="1" x14ac:dyDescent="0.2"/>
    <row r="559" customFormat="1" x14ac:dyDescent="0.2"/>
    <row r="560" customFormat="1" x14ac:dyDescent="0.2"/>
    <row r="561" customFormat="1" x14ac:dyDescent="0.2"/>
    <row r="562" customFormat="1" x14ac:dyDescent="0.2"/>
    <row r="563" customFormat="1" x14ac:dyDescent="0.2"/>
    <row r="564" customFormat="1" x14ac:dyDescent="0.2"/>
    <row r="565" customFormat="1" x14ac:dyDescent="0.2"/>
    <row r="566" customFormat="1" x14ac:dyDescent="0.2"/>
    <row r="567" customFormat="1" x14ac:dyDescent="0.2"/>
    <row r="568" customFormat="1" x14ac:dyDescent="0.2"/>
    <row r="569" customFormat="1" x14ac:dyDescent="0.2"/>
    <row r="570" customFormat="1" x14ac:dyDescent="0.2"/>
    <row r="571" customFormat="1" x14ac:dyDescent="0.2"/>
    <row r="572" customFormat="1" x14ac:dyDescent="0.2"/>
    <row r="573" customFormat="1" x14ac:dyDescent="0.2"/>
    <row r="574" customFormat="1" x14ac:dyDescent="0.2"/>
    <row r="575" customFormat="1" x14ac:dyDescent="0.2"/>
    <row r="576" customFormat="1" x14ac:dyDescent="0.2"/>
    <row r="577" customFormat="1" x14ac:dyDescent="0.2"/>
    <row r="578" customFormat="1" x14ac:dyDescent="0.2"/>
    <row r="579" customFormat="1" x14ac:dyDescent="0.2"/>
    <row r="580" customFormat="1" x14ac:dyDescent="0.2"/>
    <row r="581" customFormat="1" x14ac:dyDescent="0.2"/>
    <row r="582" customFormat="1" x14ac:dyDescent="0.2"/>
    <row r="583" customFormat="1" x14ac:dyDescent="0.2"/>
    <row r="584" customFormat="1" x14ac:dyDescent="0.2"/>
    <row r="585" customFormat="1" x14ac:dyDescent="0.2"/>
    <row r="586" customFormat="1" x14ac:dyDescent="0.2"/>
    <row r="587" customFormat="1" x14ac:dyDescent="0.2"/>
    <row r="588" customFormat="1" x14ac:dyDescent="0.2"/>
    <row r="589" customFormat="1" x14ac:dyDescent="0.2"/>
    <row r="590" customFormat="1" x14ac:dyDescent="0.2"/>
    <row r="591" customFormat="1" x14ac:dyDescent="0.2"/>
    <row r="592" customFormat="1" x14ac:dyDescent="0.2"/>
    <row r="593" customFormat="1" x14ac:dyDescent="0.2"/>
    <row r="594" customFormat="1" x14ac:dyDescent="0.2"/>
    <row r="595" customFormat="1" x14ac:dyDescent="0.2"/>
    <row r="596" customFormat="1" x14ac:dyDescent="0.2"/>
    <row r="597" customFormat="1" x14ac:dyDescent="0.2"/>
    <row r="598" customFormat="1" x14ac:dyDescent="0.2"/>
    <row r="599" customFormat="1" x14ac:dyDescent="0.2"/>
    <row r="600" customFormat="1" x14ac:dyDescent="0.2"/>
    <row r="601" customFormat="1" x14ac:dyDescent="0.2"/>
    <row r="602" customFormat="1" x14ac:dyDescent="0.2"/>
    <row r="603" customFormat="1" x14ac:dyDescent="0.2"/>
    <row r="604" customFormat="1" x14ac:dyDescent="0.2"/>
    <row r="605" customFormat="1" x14ac:dyDescent="0.2"/>
    <row r="606" customFormat="1" x14ac:dyDescent="0.2"/>
    <row r="607" customFormat="1" x14ac:dyDescent="0.2"/>
    <row r="608" customFormat="1" x14ac:dyDescent="0.2"/>
    <row r="609" customFormat="1" x14ac:dyDescent="0.2"/>
    <row r="610" customFormat="1" x14ac:dyDescent="0.2"/>
    <row r="611" customFormat="1" x14ac:dyDescent="0.2"/>
    <row r="612" customFormat="1" x14ac:dyDescent="0.2"/>
    <row r="613" customFormat="1" x14ac:dyDescent="0.2"/>
    <row r="614" customFormat="1" x14ac:dyDescent="0.2"/>
    <row r="615" customFormat="1" x14ac:dyDescent="0.2"/>
    <row r="616" customFormat="1" x14ac:dyDescent="0.2"/>
    <row r="617" customFormat="1" x14ac:dyDescent="0.2"/>
    <row r="618" customFormat="1" x14ac:dyDescent="0.2"/>
    <row r="619" customFormat="1" x14ac:dyDescent="0.2"/>
    <row r="620" customFormat="1" x14ac:dyDescent="0.2"/>
    <row r="621" customFormat="1" x14ac:dyDescent="0.2"/>
    <row r="622" customFormat="1" x14ac:dyDescent="0.2"/>
    <row r="623" customFormat="1" x14ac:dyDescent="0.2"/>
    <row r="624" customFormat="1" x14ac:dyDescent="0.2"/>
    <row r="625" customFormat="1" x14ac:dyDescent="0.2"/>
    <row r="626" customFormat="1" x14ac:dyDescent="0.2"/>
    <row r="627" customFormat="1" x14ac:dyDescent="0.2"/>
    <row r="628" customFormat="1" x14ac:dyDescent="0.2"/>
    <row r="629" customFormat="1" x14ac:dyDescent="0.2"/>
    <row r="630" customFormat="1" x14ac:dyDescent="0.2"/>
    <row r="631" customFormat="1" x14ac:dyDescent="0.2"/>
    <row r="632" customFormat="1" x14ac:dyDescent="0.2"/>
    <row r="633" customFormat="1" x14ac:dyDescent="0.2"/>
    <row r="634" customFormat="1" x14ac:dyDescent="0.2"/>
    <row r="635" customFormat="1" x14ac:dyDescent="0.2"/>
    <row r="636" customFormat="1" x14ac:dyDescent="0.2"/>
    <row r="637" customFormat="1" x14ac:dyDescent="0.2"/>
    <row r="638" customFormat="1" x14ac:dyDescent="0.2"/>
    <row r="639" customFormat="1" x14ac:dyDescent="0.2"/>
    <row r="640" customFormat="1" x14ac:dyDescent="0.2"/>
    <row r="641" customFormat="1" x14ac:dyDescent="0.2"/>
    <row r="642" customFormat="1" x14ac:dyDescent="0.2"/>
    <row r="643" customFormat="1" x14ac:dyDescent="0.2"/>
    <row r="644" customFormat="1" x14ac:dyDescent="0.2"/>
    <row r="645" customFormat="1" x14ac:dyDescent="0.2"/>
    <row r="646" customFormat="1" x14ac:dyDescent="0.2"/>
    <row r="647" customFormat="1" x14ac:dyDescent="0.2"/>
    <row r="648" customFormat="1" x14ac:dyDescent="0.2"/>
    <row r="649" customFormat="1" x14ac:dyDescent="0.2"/>
    <row r="650" customFormat="1" x14ac:dyDescent="0.2"/>
    <row r="651" customFormat="1" x14ac:dyDescent="0.2"/>
    <row r="652" customFormat="1" x14ac:dyDescent="0.2"/>
    <row r="653" customFormat="1" x14ac:dyDescent="0.2"/>
    <row r="654" customFormat="1" x14ac:dyDescent="0.2"/>
    <row r="655" customFormat="1" x14ac:dyDescent="0.2"/>
    <row r="656" customFormat="1" x14ac:dyDescent="0.2"/>
    <row r="657" customFormat="1" x14ac:dyDescent="0.2"/>
    <row r="658" customFormat="1" x14ac:dyDescent="0.2"/>
    <row r="659" customFormat="1" x14ac:dyDescent="0.2"/>
    <row r="660" customFormat="1" x14ac:dyDescent="0.2"/>
    <row r="661" customFormat="1" x14ac:dyDescent="0.2"/>
    <row r="662" customFormat="1" x14ac:dyDescent="0.2"/>
    <row r="663" customFormat="1" x14ac:dyDescent="0.2"/>
    <row r="664" customFormat="1" x14ac:dyDescent="0.2"/>
    <row r="665" customFormat="1" x14ac:dyDescent="0.2"/>
    <row r="666" customFormat="1" x14ac:dyDescent="0.2"/>
    <row r="667" customFormat="1" x14ac:dyDescent="0.2"/>
    <row r="668" customFormat="1" x14ac:dyDescent="0.2"/>
    <row r="669" customFormat="1" x14ac:dyDescent="0.2"/>
    <row r="670" customFormat="1" x14ac:dyDescent="0.2"/>
    <row r="671" customFormat="1" x14ac:dyDescent="0.2"/>
    <row r="672" customFormat="1" x14ac:dyDescent="0.2"/>
    <row r="673" customFormat="1" x14ac:dyDescent="0.2"/>
    <row r="674" customFormat="1" x14ac:dyDescent="0.2"/>
    <row r="675" customFormat="1" x14ac:dyDescent="0.2"/>
    <row r="676" customFormat="1" x14ac:dyDescent="0.2"/>
    <row r="677" customFormat="1" x14ac:dyDescent="0.2"/>
    <row r="678" customFormat="1" x14ac:dyDescent="0.2"/>
    <row r="679" customFormat="1" x14ac:dyDescent="0.2"/>
    <row r="680" customFormat="1" x14ac:dyDescent="0.2"/>
    <row r="681" customFormat="1" x14ac:dyDescent="0.2"/>
    <row r="682" customFormat="1" x14ac:dyDescent="0.2"/>
    <row r="683" customFormat="1" x14ac:dyDescent="0.2"/>
    <row r="684" customFormat="1" x14ac:dyDescent="0.2"/>
    <row r="685" customFormat="1" x14ac:dyDescent="0.2"/>
    <row r="686" customFormat="1" x14ac:dyDescent="0.2"/>
    <row r="687" customFormat="1" x14ac:dyDescent="0.2"/>
    <row r="688" customFormat="1" x14ac:dyDescent="0.2"/>
    <row r="689" customFormat="1" x14ac:dyDescent="0.2"/>
    <row r="690" customFormat="1" x14ac:dyDescent="0.2"/>
    <row r="691" customFormat="1" x14ac:dyDescent="0.2"/>
    <row r="692" customFormat="1" x14ac:dyDescent="0.2"/>
    <row r="693" customFormat="1" x14ac:dyDescent="0.2"/>
    <row r="694" customFormat="1" x14ac:dyDescent="0.2"/>
    <row r="695" customFormat="1" x14ac:dyDescent="0.2"/>
    <row r="696" customFormat="1" x14ac:dyDescent="0.2"/>
    <row r="697" customFormat="1" x14ac:dyDescent="0.2"/>
    <row r="698" customFormat="1" x14ac:dyDescent="0.2"/>
    <row r="699" customFormat="1" x14ac:dyDescent="0.2"/>
    <row r="700" customFormat="1" x14ac:dyDescent="0.2"/>
    <row r="701" customFormat="1" x14ac:dyDescent="0.2"/>
    <row r="702" customFormat="1" x14ac:dyDescent="0.2"/>
    <row r="703" customFormat="1" x14ac:dyDescent="0.2"/>
    <row r="704" customFormat="1" x14ac:dyDescent="0.2"/>
    <row r="705" customFormat="1" x14ac:dyDescent="0.2"/>
    <row r="706" customFormat="1" x14ac:dyDescent="0.2"/>
    <row r="707" customFormat="1" x14ac:dyDescent="0.2"/>
    <row r="708" customFormat="1" x14ac:dyDescent="0.2"/>
    <row r="709" customFormat="1" x14ac:dyDescent="0.2"/>
    <row r="710" customFormat="1" x14ac:dyDescent="0.2"/>
    <row r="711" customFormat="1" x14ac:dyDescent="0.2"/>
    <row r="712" customFormat="1" x14ac:dyDescent="0.2"/>
    <row r="713" customFormat="1" x14ac:dyDescent="0.2"/>
    <row r="714" customFormat="1" x14ac:dyDescent="0.2"/>
    <row r="715" customFormat="1" x14ac:dyDescent="0.2"/>
    <row r="716" customFormat="1" x14ac:dyDescent="0.2"/>
    <row r="717" customFormat="1" x14ac:dyDescent="0.2"/>
    <row r="718" customFormat="1" x14ac:dyDescent="0.2"/>
    <row r="719" customFormat="1" x14ac:dyDescent="0.2"/>
    <row r="720" customFormat="1" x14ac:dyDescent="0.2"/>
    <row r="721" customFormat="1" x14ac:dyDescent="0.2"/>
    <row r="722" customFormat="1" x14ac:dyDescent="0.2"/>
    <row r="723" customFormat="1" x14ac:dyDescent="0.2"/>
    <row r="724" customFormat="1" x14ac:dyDescent="0.2"/>
    <row r="725" customFormat="1" x14ac:dyDescent="0.2"/>
    <row r="726" customFormat="1" x14ac:dyDescent="0.2"/>
    <row r="727" customFormat="1" x14ac:dyDescent="0.2"/>
    <row r="728" customFormat="1" x14ac:dyDescent="0.2"/>
    <row r="729" customFormat="1" x14ac:dyDescent="0.2"/>
    <row r="730" customFormat="1" x14ac:dyDescent="0.2"/>
    <row r="731" customFormat="1" x14ac:dyDescent="0.2"/>
    <row r="732" customFormat="1" x14ac:dyDescent="0.2"/>
    <row r="733" customFormat="1" x14ac:dyDescent="0.2"/>
    <row r="734" customFormat="1" x14ac:dyDescent="0.2"/>
    <row r="735" customFormat="1" x14ac:dyDescent="0.2"/>
    <row r="736" customFormat="1" x14ac:dyDescent="0.2"/>
    <row r="737" customFormat="1" x14ac:dyDescent="0.2"/>
    <row r="738" customFormat="1" x14ac:dyDescent="0.2"/>
    <row r="739" customFormat="1" x14ac:dyDescent="0.2"/>
    <row r="740" customFormat="1" x14ac:dyDescent="0.2"/>
    <row r="741" customFormat="1" x14ac:dyDescent="0.2"/>
    <row r="742" customFormat="1" x14ac:dyDescent="0.2"/>
    <row r="743" customFormat="1" x14ac:dyDescent="0.2"/>
    <row r="744" customFormat="1" x14ac:dyDescent="0.2"/>
    <row r="745" customFormat="1" x14ac:dyDescent="0.2"/>
    <row r="746" customFormat="1" x14ac:dyDescent="0.2"/>
    <row r="747" customFormat="1" x14ac:dyDescent="0.2"/>
    <row r="748" customFormat="1" x14ac:dyDescent="0.2"/>
    <row r="749" customFormat="1" x14ac:dyDescent="0.2"/>
    <row r="750" customFormat="1" x14ac:dyDescent="0.2"/>
    <row r="751" customFormat="1" x14ac:dyDescent="0.2"/>
    <row r="752" customFormat="1" x14ac:dyDescent="0.2"/>
    <row r="753" customFormat="1" x14ac:dyDescent="0.2"/>
    <row r="754" customFormat="1" x14ac:dyDescent="0.2"/>
    <row r="755" customFormat="1" x14ac:dyDescent="0.2"/>
    <row r="756" customFormat="1" x14ac:dyDescent="0.2"/>
    <row r="757" customFormat="1" x14ac:dyDescent="0.2"/>
    <row r="758" customFormat="1" x14ac:dyDescent="0.2"/>
    <row r="759" customFormat="1" x14ac:dyDescent="0.2"/>
    <row r="760" customFormat="1" x14ac:dyDescent="0.2"/>
    <row r="761" customFormat="1" x14ac:dyDescent="0.2"/>
    <row r="762" customFormat="1" x14ac:dyDescent="0.2"/>
    <row r="763" customFormat="1" x14ac:dyDescent="0.2"/>
    <row r="764" customFormat="1" x14ac:dyDescent="0.2"/>
    <row r="765" customFormat="1" x14ac:dyDescent="0.2"/>
    <row r="766" customFormat="1" x14ac:dyDescent="0.2"/>
    <row r="767" customFormat="1" x14ac:dyDescent="0.2"/>
    <row r="768" customFormat="1" x14ac:dyDescent="0.2"/>
    <row r="769" customFormat="1" x14ac:dyDescent="0.2"/>
    <row r="770" customFormat="1" x14ac:dyDescent="0.2"/>
    <row r="771" customFormat="1" x14ac:dyDescent="0.2"/>
    <row r="772" customFormat="1" x14ac:dyDescent="0.2"/>
    <row r="773" customFormat="1" x14ac:dyDescent="0.2"/>
    <row r="774" customFormat="1" x14ac:dyDescent="0.2"/>
    <row r="775" customFormat="1" x14ac:dyDescent="0.2"/>
    <row r="776" customFormat="1" x14ac:dyDescent="0.2"/>
    <row r="777" customFormat="1" x14ac:dyDescent="0.2"/>
    <row r="778" customFormat="1" x14ac:dyDescent="0.2"/>
    <row r="779" customFormat="1" x14ac:dyDescent="0.2"/>
    <row r="780" customFormat="1" x14ac:dyDescent="0.2"/>
    <row r="781" customFormat="1" x14ac:dyDescent="0.2"/>
    <row r="782" customFormat="1" x14ac:dyDescent="0.2"/>
    <row r="783" customFormat="1" x14ac:dyDescent="0.2"/>
    <row r="784" customFormat="1" x14ac:dyDescent="0.2"/>
    <row r="785" customFormat="1" x14ac:dyDescent="0.2"/>
    <row r="786" customFormat="1" x14ac:dyDescent="0.2"/>
    <row r="787" customFormat="1" x14ac:dyDescent="0.2"/>
    <row r="788" customFormat="1" x14ac:dyDescent="0.2"/>
    <row r="789" customFormat="1" x14ac:dyDescent="0.2"/>
    <row r="790" customFormat="1" x14ac:dyDescent="0.2"/>
    <row r="791" customFormat="1" x14ac:dyDescent="0.2"/>
    <row r="792" customFormat="1" x14ac:dyDescent="0.2"/>
    <row r="793" customFormat="1" x14ac:dyDescent="0.2"/>
    <row r="794" customFormat="1" x14ac:dyDescent="0.2"/>
    <row r="795" customFormat="1" x14ac:dyDescent="0.2"/>
    <row r="796" customFormat="1" x14ac:dyDescent="0.2"/>
    <row r="797" customFormat="1" x14ac:dyDescent="0.2"/>
    <row r="798" customFormat="1" x14ac:dyDescent="0.2"/>
    <row r="799" customFormat="1" x14ac:dyDescent="0.2"/>
    <row r="800" customFormat="1" x14ac:dyDescent="0.2"/>
    <row r="801" customFormat="1" x14ac:dyDescent="0.2"/>
    <row r="802" customFormat="1" x14ac:dyDescent="0.2"/>
    <row r="803" customFormat="1" x14ac:dyDescent="0.2"/>
    <row r="804" customFormat="1" x14ac:dyDescent="0.2"/>
    <row r="805" customFormat="1" x14ac:dyDescent="0.2"/>
    <row r="806" customFormat="1" x14ac:dyDescent="0.2"/>
    <row r="807" customFormat="1" x14ac:dyDescent="0.2"/>
    <row r="808" customFormat="1" x14ac:dyDescent="0.2"/>
    <row r="809" customFormat="1" x14ac:dyDescent="0.2"/>
    <row r="810" customFormat="1" x14ac:dyDescent="0.2"/>
    <row r="811" customFormat="1" x14ac:dyDescent="0.2"/>
    <row r="812" customFormat="1" x14ac:dyDescent="0.2"/>
    <row r="813" customFormat="1" x14ac:dyDescent="0.2"/>
    <row r="814" customFormat="1" x14ac:dyDescent="0.2"/>
    <row r="815" customFormat="1" x14ac:dyDescent="0.2"/>
    <row r="816" customFormat="1" x14ac:dyDescent="0.2"/>
    <row r="817" customFormat="1" x14ac:dyDescent="0.2"/>
    <row r="818" customFormat="1" x14ac:dyDescent="0.2"/>
    <row r="819" customFormat="1" x14ac:dyDescent="0.2"/>
    <row r="820" customFormat="1" x14ac:dyDescent="0.2"/>
    <row r="821" customFormat="1" x14ac:dyDescent="0.2"/>
    <row r="822" customFormat="1" x14ac:dyDescent="0.2"/>
    <row r="823" customFormat="1" x14ac:dyDescent="0.2"/>
    <row r="824" customFormat="1" x14ac:dyDescent="0.2"/>
    <row r="825" customFormat="1" x14ac:dyDescent="0.2"/>
    <row r="826" customFormat="1" x14ac:dyDescent="0.2"/>
    <row r="827" customFormat="1" x14ac:dyDescent="0.2"/>
    <row r="828" customFormat="1" x14ac:dyDescent="0.2"/>
    <row r="829" customFormat="1" x14ac:dyDescent="0.2"/>
    <row r="830" customFormat="1" x14ac:dyDescent="0.2"/>
    <row r="831" customFormat="1" x14ac:dyDescent="0.2"/>
    <row r="832" customFormat="1" x14ac:dyDescent="0.2"/>
    <row r="833" customFormat="1" x14ac:dyDescent="0.2"/>
    <row r="834" customFormat="1" x14ac:dyDescent="0.2"/>
    <row r="835" customFormat="1" x14ac:dyDescent="0.2"/>
    <row r="836" customFormat="1" x14ac:dyDescent="0.2"/>
    <row r="837" customFormat="1" x14ac:dyDescent="0.2"/>
    <row r="838" customFormat="1" x14ac:dyDescent="0.2"/>
    <row r="839" customFormat="1" x14ac:dyDescent="0.2"/>
    <row r="840" customFormat="1" x14ac:dyDescent="0.2"/>
    <row r="841" customFormat="1" x14ac:dyDescent="0.2"/>
    <row r="842" customFormat="1" x14ac:dyDescent="0.2"/>
    <row r="843" customFormat="1" x14ac:dyDescent="0.2"/>
    <row r="844" customFormat="1" x14ac:dyDescent="0.2"/>
    <row r="845" customFormat="1" x14ac:dyDescent="0.2"/>
    <row r="846" customFormat="1" x14ac:dyDescent="0.2"/>
    <row r="847" customFormat="1" x14ac:dyDescent="0.2"/>
    <row r="848" customFormat="1" x14ac:dyDescent="0.2"/>
    <row r="849" customFormat="1" x14ac:dyDescent="0.2"/>
    <row r="850" customFormat="1" x14ac:dyDescent="0.2"/>
    <row r="851" customFormat="1" x14ac:dyDescent="0.2"/>
    <row r="852" customFormat="1" x14ac:dyDescent="0.2"/>
    <row r="853" customFormat="1" x14ac:dyDescent="0.2"/>
    <row r="854" customFormat="1" x14ac:dyDescent="0.2"/>
    <row r="855" customFormat="1" x14ac:dyDescent="0.2"/>
    <row r="856" customFormat="1" x14ac:dyDescent="0.2"/>
    <row r="857" customFormat="1" x14ac:dyDescent="0.2"/>
    <row r="858" customFormat="1" x14ac:dyDescent="0.2"/>
    <row r="859" customFormat="1" x14ac:dyDescent="0.2"/>
    <row r="860" customFormat="1" x14ac:dyDescent="0.2"/>
    <row r="861" customFormat="1" x14ac:dyDescent="0.2"/>
    <row r="862" customFormat="1" x14ac:dyDescent="0.2"/>
    <row r="863" customFormat="1" x14ac:dyDescent="0.2"/>
    <row r="864" customFormat="1" x14ac:dyDescent="0.2"/>
    <row r="865" customFormat="1" x14ac:dyDescent="0.2"/>
    <row r="866" customFormat="1" x14ac:dyDescent="0.2"/>
    <row r="867" customFormat="1" x14ac:dyDescent="0.2"/>
    <row r="868" customFormat="1" x14ac:dyDescent="0.2"/>
    <row r="869" customFormat="1" x14ac:dyDescent="0.2"/>
    <row r="870" customFormat="1" x14ac:dyDescent="0.2"/>
    <row r="871" customFormat="1" x14ac:dyDescent="0.2"/>
    <row r="872" customFormat="1" x14ac:dyDescent="0.2"/>
    <row r="873" customFormat="1" x14ac:dyDescent="0.2"/>
    <row r="874" customFormat="1" x14ac:dyDescent="0.2"/>
    <row r="875" customFormat="1" x14ac:dyDescent="0.2"/>
    <row r="876" customFormat="1" x14ac:dyDescent="0.2"/>
    <row r="877" customFormat="1" x14ac:dyDescent="0.2"/>
    <row r="878" customFormat="1" x14ac:dyDescent="0.2"/>
    <row r="879" customFormat="1" x14ac:dyDescent="0.2"/>
    <row r="880" customFormat="1" x14ac:dyDescent="0.2"/>
    <row r="881" customFormat="1" x14ac:dyDescent="0.2"/>
    <row r="882" customFormat="1" x14ac:dyDescent="0.2"/>
    <row r="883" customFormat="1" x14ac:dyDescent="0.2"/>
    <row r="884" customFormat="1" x14ac:dyDescent="0.2"/>
    <row r="885" customFormat="1" x14ac:dyDescent="0.2"/>
    <row r="886" customFormat="1" x14ac:dyDescent="0.2"/>
    <row r="887" customFormat="1" x14ac:dyDescent="0.2"/>
    <row r="888" customFormat="1" x14ac:dyDescent="0.2"/>
    <row r="889" customFormat="1" x14ac:dyDescent="0.2"/>
    <row r="890" customFormat="1" x14ac:dyDescent="0.2"/>
    <row r="891" customFormat="1" x14ac:dyDescent="0.2"/>
    <row r="892" customFormat="1" x14ac:dyDescent="0.2"/>
    <row r="893" customFormat="1" x14ac:dyDescent="0.2"/>
    <row r="894" customFormat="1" x14ac:dyDescent="0.2"/>
    <row r="895" customFormat="1" x14ac:dyDescent="0.2"/>
    <row r="896" customFormat="1" x14ac:dyDescent="0.2"/>
    <row r="897" customFormat="1" x14ac:dyDescent="0.2"/>
    <row r="898" customFormat="1" x14ac:dyDescent="0.2"/>
    <row r="899" customFormat="1" x14ac:dyDescent="0.2"/>
    <row r="900" customFormat="1" x14ac:dyDescent="0.2"/>
    <row r="901" customFormat="1" x14ac:dyDescent="0.2"/>
    <row r="902" customFormat="1" x14ac:dyDescent="0.2"/>
    <row r="903" customFormat="1" x14ac:dyDescent="0.2"/>
    <row r="904" customFormat="1" x14ac:dyDescent="0.2"/>
    <row r="905" customFormat="1" x14ac:dyDescent="0.2"/>
    <row r="906" customFormat="1" x14ac:dyDescent="0.2"/>
    <row r="907" customFormat="1" x14ac:dyDescent="0.2"/>
    <row r="908" customFormat="1" x14ac:dyDescent="0.2"/>
    <row r="909" customFormat="1" x14ac:dyDescent="0.2"/>
    <row r="910" customFormat="1" x14ac:dyDescent="0.2"/>
    <row r="911" customFormat="1" x14ac:dyDescent="0.2"/>
    <row r="912" customFormat="1" x14ac:dyDescent="0.2"/>
    <row r="913" customFormat="1" x14ac:dyDescent="0.2"/>
    <row r="914" customFormat="1" x14ac:dyDescent="0.2"/>
    <row r="915" customFormat="1" x14ac:dyDescent="0.2"/>
    <row r="916" customFormat="1" x14ac:dyDescent="0.2"/>
    <row r="917" customFormat="1" x14ac:dyDescent="0.2"/>
    <row r="918" customFormat="1" x14ac:dyDescent="0.2"/>
    <row r="919" customFormat="1" x14ac:dyDescent="0.2"/>
    <row r="920" customFormat="1" x14ac:dyDescent="0.2"/>
    <row r="921" customFormat="1" x14ac:dyDescent="0.2"/>
    <row r="922" customFormat="1" x14ac:dyDescent="0.2"/>
    <row r="923" customFormat="1" x14ac:dyDescent="0.2"/>
    <row r="924" customFormat="1" x14ac:dyDescent="0.2"/>
    <row r="925" customFormat="1" x14ac:dyDescent="0.2"/>
    <row r="926" customFormat="1" x14ac:dyDescent="0.2"/>
    <row r="927" customFormat="1" x14ac:dyDescent="0.2"/>
    <row r="928" customFormat="1" x14ac:dyDescent="0.2"/>
    <row r="929" customFormat="1" x14ac:dyDescent="0.2"/>
    <row r="930" customFormat="1" x14ac:dyDescent="0.2"/>
    <row r="931" customFormat="1" x14ac:dyDescent="0.2"/>
    <row r="932" customFormat="1" x14ac:dyDescent="0.2"/>
    <row r="933" customFormat="1" x14ac:dyDescent="0.2"/>
    <row r="934" customFormat="1" x14ac:dyDescent="0.2"/>
    <row r="935" customFormat="1" x14ac:dyDescent="0.2"/>
    <row r="936" customFormat="1" x14ac:dyDescent="0.2"/>
    <row r="937" customFormat="1" x14ac:dyDescent="0.2"/>
    <row r="938" customFormat="1" x14ac:dyDescent="0.2"/>
    <row r="939" customFormat="1" x14ac:dyDescent="0.2"/>
    <row r="940" customFormat="1" x14ac:dyDescent="0.2"/>
    <row r="941" customFormat="1" x14ac:dyDescent="0.2"/>
    <row r="942" customFormat="1" x14ac:dyDescent="0.2"/>
    <row r="943" customFormat="1" x14ac:dyDescent="0.2"/>
    <row r="944" customFormat="1" x14ac:dyDescent="0.2"/>
    <row r="945" customFormat="1" x14ac:dyDescent="0.2"/>
    <row r="946" customFormat="1" x14ac:dyDescent="0.2"/>
    <row r="947" customFormat="1" x14ac:dyDescent="0.2"/>
    <row r="948" customFormat="1" x14ac:dyDescent="0.2"/>
    <row r="949" customFormat="1" x14ac:dyDescent="0.2"/>
    <row r="950" customFormat="1" x14ac:dyDescent="0.2"/>
    <row r="951" customFormat="1" x14ac:dyDescent="0.2"/>
    <row r="952" customFormat="1" x14ac:dyDescent="0.2"/>
    <row r="953" customFormat="1" x14ac:dyDescent="0.2"/>
    <row r="954" customFormat="1" x14ac:dyDescent="0.2"/>
    <row r="955" customFormat="1" x14ac:dyDescent="0.2"/>
    <row r="956" customFormat="1" x14ac:dyDescent="0.2"/>
    <row r="957" customFormat="1" x14ac:dyDescent="0.2"/>
    <row r="958" customFormat="1" x14ac:dyDescent="0.2"/>
    <row r="959" customFormat="1" x14ac:dyDescent="0.2"/>
    <row r="960" customFormat="1" x14ac:dyDescent="0.2"/>
    <row r="961" customFormat="1" x14ac:dyDescent="0.2"/>
    <row r="962" customFormat="1" x14ac:dyDescent="0.2"/>
    <row r="963" customFormat="1" x14ac:dyDescent="0.2"/>
    <row r="964" customFormat="1" x14ac:dyDescent="0.2"/>
    <row r="965" customFormat="1" x14ac:dyDescent="0.2"/>
    <row r="966" customFormat="1" x14ac:dyDescent="0.2"/>
    <row r="967" customFormat="1" x14ac:dyDescent="0.2"/>
    <row r="968" customFormat="1" x14ac:dyDescent="0.2"/>
    <row r="969" customFormat="1" x14ac:dyDescent="0.2"/>
    <row r="970" customFormat="1" x14ac:dyDescent="0.2"/>
    <row r="971" customFormat="1" x14ac:dyDescent="0.2"/>
    <row r="972" customFormat="1" x14ac:dyDescent="0.2"/>
    <row r="973" customFormat="1" x14ac:dyDescent="0.2"/>
    <row r="974" customFormat="1" x14ac:dyDescent="0.2"/>
    <row r="975" customFormat="1" x14ac:dyDescent="0.2"/>
    <row r="976" customFormat="1" x14ac:dyDescent="0.2"/>
    <row r="977" customFormat="1" x14ac:dyDescent="0.2"/>
    <row r="978" customFormat="1" x14ac:dyDescent="0.2"/>
    <row r="979" customFormat="1" x14ac:dyDescent="0.2"/>
    <row r="980" customFormat="1" x14ac:dyDescent="0.2"/>
    <row r="981" customFormat="1" x14ac:dyDescent="0.2"/>
    <row r="982" customFormat="1" x14ac:dyDescent="0.2"/>
    <row r="983" customFormat="1" x14ac:dyDescent="0.2"/>
    <row r="984" customFormat="1" x14ac:dyDescent="0.2"/>
    <row r="985" customFormat="1" x14ac:dyDescent="0.2"/>
    <row r="986" customFormat="1" x14ac:dyDescent="0.2"/>
    <row r="987" customFormat="1" x14ac:dyDescent="0.2"/>
    <row r="988" customFormat="1" x14ac:dyDescent="0.2"/>
    <row r="989" customFormat="1" x14ac:dyDescent="0.2"/>
    <row r="990" customFormat="1" x14ac:dyDescent="0.2"/>
    <row r="991" customFormat="1" x14ac:dyDescent="0.2"/>
    <row r="992" customFormat="1" x14ac:dyDescent="0.2"/>
    <row r="993" customFormat="1" x14ac:dyDescent="0.2"/>
    <row r="994" customFormat="1" x14ac:dyDescent="0.2"/>
    <row r="995" customFormat="1" x14ac:dyDescent="0.2"/>
    <row r="996" customFormat="1" x14ac:dyDescent="0.2"/>
    <row r="997" customFormat="1" x14ac:dyDescent="0.2"/>
    <row r="998" customFormat="1" x14ac:dyDescent="0.2"/>
    <row r="999" customFormat="1" x14ac:dyDescent="0.2"/>
    <row r="1000" customFormat="1" x14ac:dyDescent="0.2"/>
    <row r="1001" customFormat="1" x14ac:dyDescent="0.2"/>
    <row r="1002" customFormat="1" x14ac:dyDescent="0.2"/>
    <row r="1003" customFormat="1" x14ac:dyDescent="0.2"/>
    <row r="1004" customFormat="1" x14ac:dyDescent="0.2"/>
    <row r="1005" customFormat="1" x14ac:dyDescent="0.2"/>
    <row r="1006" customFormat="1" x14ac:dyDescent="0.2"/>
    <row r="1007" customFormat="1" x14ac:dyDescent="0.2"/>
    <row r="1008" customFormat="1" x14ac:dyDescent="0.2"/>
    <row r="1009" customFormat="1" x14ac:dyDescent="0.2"/>
    <row r="1010" customFormat="1" x14ac:dyDescent="0.2"/>
    <row r="1011" customFormat="1" x14ac:dyDescent="0.2"/>
    <row r="1012" customFormat="1" x14ac:dyDescent="0.2"/>
    <row r="1013" customFormat="1" x14ac:dyDescent="0.2"/>
    <row r="1014" customFormat="1" x14ac:dyDescent="0.2"/>
    <row r="1015" customFormat="1" x14ac:dyDescent="0.2"/>
    <row r="1016" customFormat="1" x14ac:dyDescent="0.2"/>
    <row r="1017" customFormat="1" x14ac:dyDescent="0.2"/>
    <row r="1018" customFormat="1" x14ac:dyDescent="0.2"/>
    <row r="1019" customFormat="1" x14ac:dyDescent="0.2"/>
    <row r="1020" customFormat="1" x14ac:dyDescent="0.2"/>
    <row r="1021" customFormat="1" x14ac:dyDescent="0.2"/>
    <row r="1022" customFormat="1" x14ac:dyDescent="0.2"/>
    <row r="1023" customFormat="1" x14ac:dyDescent="0.2"/>
    <row r="1024" customFormat="1" x14ac:dyDescent="0.2"/>
    <row r="1025" customFormat="1" x14ac:dyDescent="0.2"/>
    <row r="1026" customFormat="1" x14ac:dyDescent="0.2"/>
    <row r="1027" customFormat="1" x14ac:dyDescent="0.2"/>
    <row r="1028" customFormat="1" x14ac:dyDescent="0.2"/>
    <row r="1029" customFormat="1" x14ac:dyDescent="0.2"/>
    <row r="1030" customFormat="1" x14ac:dyDescent="0.2"/>
    <row r="1031" customFormat="1" x14ac:dyDescent="0.2"/>
    <row r="1032" customFormat="1" x14ac:dyDescent="0.2"/>
    <row r="1033" customFormat="1" x14ac:dyDescent="0.2"/>
    <row r="1034" customFormat="1" x14ac:dyDescent="0.2"/>
    <row r="1035" customFormat="1" x14ac:dyDescent="0.2"/>
    <row r="1036" customFormat="1" x14ac:dyDescent="0.2"/>
    <row r="1037" customFormat="1" x14ac:dyDescent="0.2"/>
    <row r="1038" customFormat="1" x14ac:dyDescent="0.2"/>
    <row r="1039" customFormat="1" x14ac:dyDescent="0.2"/>
    <row r="1040" customFormat="1" x14ac:dyDescent="0.2"/>
    <row r="1041" customFormat="1" x14ac:dyDescent="0.2"/>
    <row r="1042" customFormat="1" x14ac:dyDescent="0.2"/>
    <row r="1043" customFormat="1" x14ac:dyDescent="0.2"/>
    <row r="1044" customFormat="1" x14ac:dyDescent="0.2"/>
    <row r="1045" customFormat="1" x14ac:dyDescent="0.2"/>
    <row r="1046" customFormat="1" x14ac:dyDescent="0.2"/>
    <row r="1047" customFormat="1" x14ac:dyDescent="0.2"/>
    <row r="1048" customFormat="1" x14ac:dyDescent="0.2"/>
    <row r="1049" customFormat="1" x14ac:dyDescent="0.2"/>
    <row r="1050" customFormat="1" x14ac:dyDescent="0.2"/>
    <row r="1051" customFormat="1" x14ac:dyDescent="0.2"/>
    <row r="1052" customFormat="1" x14ac:dyDescent="0.2"/>
    <row r="1053" customFormat="1" x14ac:dyDescent="0.2"/>
    <row r="1054" customFormat="1" x14ac:dyDescent="0.2"/>
    <row r="1055" customFormat="1" x14ac:dyDescent="0.2"/>
    <row r="1056" customFormat="1" x14ac:dyDescent="0.2"/>
    <row r="1057" customFormat="1" x14ac:dyDescent="0.2"/>
    <row r="1058" customFormat="1" x14ac:dyDescent="0.2"/>
    <row r="1059" customFormat="1" x14ac:dyDescent="0.2"/>
    <row r="1060" customFormat="1" x14ac:dyDescent="0.2"/>
    <row r="1061" customFormat="1" x14ac:dyDescent="0.2"/>
    <row r="1062" customFormat="1" x14ac:dyDescent="0.2"/>
    <row r="1063" customFormat="1" x14ac:dyDescent="0.2"/>
    <row r="1064" customFormat="1" x14ac:dyDescent="0.2"/>
    <row r="1065" customFormat="1" x14ac:dyDescent="0.2"/>
    <row r="1066" customFormat="1" x14ac:dyDescent="0.2"/>
    <row r="1067" customFormat="1" x14ac:dyDescent="0.2"/>
    <row r="1068" customFormat="1" x14ac:dyDescent="0.2"/>
    <row r="1069" customFormat="1" x14ac:dyDescent="0.2"/>
    <row r="1070" customFormat="1" x14ac:dyDescent="0.2"/>
    <row r="1071" customFormat="1" x14ac:dyDescent="0.2"/>
    <row r="1072" customFormat="1" x14ac:dyDescent="0.2"/>
    <row r="1073" customFormat="1" x14ac:dyDescent="0.2"/>
    <row r="1074" customFormat="1" x14ac:dyDescent="0.2"/>
    <row r="1075" customFormat="1" x14ac:dyDescent="0.2"/>
    <row r="1076" customFormat="1" x14ac:dyDescent="0.2"/>
    <row r="1077" customFormat="1" x14ac:dyDescent="0.2"/>
    <row r="1078" customFormat="1" x14ac:dyDescent="0.2"/>
    <row r="1079" customFormat="1" x14ac:dyDescent="0.2"/>
    <row r="1080" customFormat="1" x14ac:dyDescent="0.2"/>
    <row r="1081" customFormat="1" x14ac:dyDescent="0.2"/>
    <row r="1082" customFormat="1" x14ac:dyDescent="0.2"/>
    <row r="1083" customFormat="1" x14ac:dyDescent="0.2"/>
    <row r="1084" customFormat="1" x14ac:dyDescent="0.2"/>
    <row r="1085" customFormat="1" x14ac:dyDescent="0.2"/>
    <row r="1086" customFormat="1" x14ac:dyDescent="0.2"/>
    <row r="1087" customFormat="1" x14ac:dyDescent="0.2"/>
    <row r="1088" customFormat="1" x14ac:dyDescent="0.2"/>
    <row r="1089" customFormat="1" x14ac:dyDescent="0.2"/>
    <row r="1090" customFormat="1" x14ac:dyDescent="0.2"/>
    <row r="1091" customFormat="1" x14ac:dyDescent="0.2"/>
    <row r="1092" customFormat="1" x14ac:dyDescent="0.2"/>
    <row r="1093" customFormat="1" x14ac:dyDescent="0.2"/>
    <row r="1094" customFormat="1" x14ac:dyDescent="0.2"/>
    <row r="1095" customFormat="1" x14ac:dyDescent="0.2"/>
    <row r="1096" customFormat="1" x14ac:dyDescent="0.2"/>
    <row r="1097" customFormat="1" x14ac:dyDescent="0.2"/>
    <row r="1098" customFormat="1" x14ac:dyDescent="0.2"/>
    <row r="1099" customFormat="1" x14ac:dyDescent="0.2"/>
    <row r="1100" customFormat="1" x14ac:dyDescent="0.2"/>
    <row r="1101" customFormat="1" x14ac:dyDescent="0.2"/>
    <row r="1102" customFormat="1" x14ac:dyDescent="0.2"/>
    <row r="1103" customFormat="1" x14ac:dyDescent="0.2"/>
    <row r="1104" customFormat="1" x14ac:dyDescent="0.2"/>
    <row r="1105" customFormat="1" x14ac:dyDescent="0.2"/>
    <row r="1106" customFormat="1" x14ac:dyDescent="0.2"/>
    <row r="1107" customFormat="1" x14ac:dyDescent="0.2"/>
    <row r="1108" customFormat="1" x14ac:dyDescent="0.2"/>
    <row r="1109" customFormat="1" x14ac:dyDescent="0.2"/>
    <row r="1110" customFormat="1" x14ac:dyDescent="0.2"/>
    <row r="1111" customFormat="1" x14ac:dyDescent="0.2"/>
    <row r="1112" customFormat="1" x14ac:dyDescent="0.2"/>
    <row r="1113" customFormat="1" x14ac:dyDescent="0.2"/>
    <row r="1114" customFormat="1" x14ac:dyDescent="0.2"/>
    <row r="1115" customFormat="1" x14ac:dyDescent="0.2"/>
    <row r="1116" customFormat="1" x14ac:dyDescent="0.2"/>
    <row r="1117" customFormat="1" x14ac:dyDescent="0.2"/>
    <row r="1118" customFormat="1" x14ac:dyDescent="0.2"/>
    <row r="1119" customFormat="1" x14ac:dyDescent="0.2"/>
    <row r="1120" customFormat="1" x14ac:dyDescent="0.2"/>
    <row r="1121" customFormat="1" x14ac:dyDescent="0.2"/>
    <row r="1122" customFormat="1" x14ac:dyDescent="0.2"/>
    <row r="1123" customFormat="1" x14ac:dyDescent="0.2"/>
    <row r="1124" customFormat="1" x14ac:dyDescent="0.2"/>
    <row r="1125" customFormat="1" x14ac:dyDescent="0.2"/>
    <row r="1126" customFormat="1" x14ac:dyDescent="0.2"/>
    <row r="1127" customFormat="1" x14ac:dyDescent="0.2"/>
    <row r="1128" customFormat="1" x14ac:dyDescent="0.2"/>
    <row r="1129" customFormat="1" x14ac:dyDescent="0.2"/>
    <row r="1130" customFormat="1" x14ac:dyDescent="0.2"/>
    <row r="1131" customFormat="1" x14ac:dyDescent="0.2"/>
    <row r="1132" customFormat="1" x14ac:dyDescent="0.2"/>
    <row r="1133" customFormat="1" x14ac:dyDescent="0.2"/>
    <row r="1134" customFormat="1" x14ac:dyDescent="0.2"/>
    <row r="1135" customFormat="1" x14ac:dyDescent="0.2"/>
    <row r="1136" customFormat="1" x14ac:dyDescent="0.2"/>
    <row r="1137" customFormat="1" x14ac:dyDescent="0.2"/>
    <row r="1138" customFormat="1" x14ac:dyDescent="0.2"/>
    <row r="1139" customFormat="1" x14ac:dyDescent="0.2"/>
    <row r="1140" customFormat="1" x14ac:dyDescent="0.2"/>
    <row r="1141" customFormat="1" x14ac:dyDescent="0.2"/>
    <row r="1142" customFormat="1" x14ac:dyDescent="0.2"/>
    <row r="1143" customFormat="1" x14ac:dyDescent="0.2"/>
    <row r="1144" customFormat="1" x14ac:dyDescent="0.2"/>
    <row r="1145" customFormat="1" x14ac:dyDescent="0.2"/>
    <row r="1146" customFormat="1" x14ac:dyDescent="0.2"/>
    <row r="1147" customFormat="1" x14ac:dyDescent="0.2"/>
    <row r="1148" customFormat="1" x14ac:dyDescent="0.2"/>
    <row r="1149" customFormat="1" x14ac:dyDescent="0.2"/>
    <row r="1150" customFormat="1" x14ac:dyDescent="0.2"/>
    <row r="1151" customFormat="1" x14ac:dyDescent="0.2"/>
    <row r="1152" customFormat="1" x14ac:dyDescent="0.2"/>
    <row r="1153" customFormat="1" x14ac:dyDescent="0.2"/>
    <row r="1154" customFormat="1" x14ac:dyDescent="0.2"/>
    <row r="1155" customFormat="1" x14ac:dyDescent="0.2"/>
    <row r="1156" customFormat="1" x14ac:dyDescent="0.2"/>
    <row r="1157" customFormat="1" x14ac:dyDescent="0.2"/>
    <row r="1158" customFormat="1" x14ac:dyDescent="0.2"/>
    <row r="1159" customFormat="1" x14ac:dyDescent="0.2"/>
    <row r="1160" customFormat="1" x14ac:dyDescent="0.2"/>
    <row r="1161" customFormat="1" x14ac:dyDescent="0.2"/>
    <row r="1162" customFormat="1" x14ac:dyDescent="0.2"/>
    <row r="1163" customFormat="1" x14ac:dyDescent="0.2"/>
    <row r="1164" customFormat="1" x14ac:dyDescent="0.2"/>
    <row r="1165" customFormat="1" x14ac:dyDescent="0.2"/>
    <row r="1166" customFormat="1" x14ac:dyDescent="0.2"/>
    <row r="1167" customFormat="1" x14ac:dyDescent="0.2"/>
    <row r="1168" customFormat="1" x14ac:dyDescent="0.2"/>
    <row r="1169" customFormat="1" x14ac:dyDescent="0.2"/>
    <row r="1170" customFormat="1" x14ac:dyDescent="0.2"/>
    <row r="1171" customFormat="1" x14ac:dyDescent="0.2"/>
    <row r="1172" customFormat="1" x14ac:dyDescent="0.2"/>
    <row r="1173" customFormat="1" x14ac:dyDescent="0.2"/>
    <row r="1174" customFormat="1" x14ac:dyDescent="0.2"/>
    <row r="1175" customFormat="1" x14ac:dyDescent="0.2"/>
    <row r="1176" customFormat="1" x14ac:dyDescent="0.2"/>
    <row r="1177" customFormat="1" x14ac:dyDescent="0.2"/>
    <row r="1178" customFormat="1" x14ac:dyDescent="0.2"/>
    <row r="1179" customFormat="1" x14ac:dyDescent="0.2"/>
    <row r="1180" customFormat="1" x14ac:dyDescent="0.2"/>
    <row r="1181" customFormat="1" x14ac:dyDescent="0.2"/>
    <row r="1182" customFormat="1" x14ac:dyDescent="0.2"/>
    <row r="1183" customFormat="1" x14ac:dyDescent="0.2"/>
    <row r="1184" customFormat="1" x14ac:dyDescent="0.2"/>
    <row r="1185" customFormat="1" x14ac:dyDescent="0.2"/>
    <row r="1186" customFormat="1" x14ac:dyDescent="0.2"/>
    <row r="1187" customFormat="1" x14ac:dyDescent="0.2"/>
    <row r="1188" customFormat="1" x14ac:dyDescent="0.2"/>
    <row r="1189" customFormat="1" x14ac:dyDescent="0.2"/>
    <row r="1190" customFormat="1" x14ac:dyDescent="0.2"/>
    <row r="1191" customFormat="1" x14ac:dyDescent="0.2"/>
    <row r="1192" customFormat="1" x14ac:dyDescent="0.2"/>
    <row r="1193" customFormat="1" x14ac:dyDescent="0.2"/>
    <row r="1194" customFormat="1" x14ac:dyDescent="0.2"/>
    <row r="1195" customFormat="1" x14ac:dyDescent="0.2"/>
    <row r="1196" customFormat="1" x14ac:dyDescent="0.2"/>
    <row r="1197" customFormat="1" x14ac:dyDescent="0.2"/>
    <row r="1198" customFormat="1" x14ac:dyDescent="0.2"/>
    <row r="1199" customFormat="1" x14ac:dyDescent="0.2"/>
    <row r="1200" customFormat="1" x14ac:dyDescent="0.2"/>
    <row r="1201" customFormat="1" x14ac:dyDescent="0.2"/>
    <row r="1202" customFormat="1" x14ac:dyDescent="0.2"/>
    <row r="1203" customFormat="1" x14ac:dyDescent="0.2"/>
    <row r="1204" customFormat="1" x14ac:dyDescent="0.2"/>
    <row r="1205" customFormat="1" x14ac:dyDescent="0.2"/>
    <row r="1206" customFormat="1" x14ac:dyDescent="0.2"/>
    <row r="1207" customFormat="1" x14ac:dyDescent="0.2"/>
    <row r="1208" customFormat="1" x14ac:dyDescent="0.2"/>
    <row r="1209" customFormat="1" x14ac:dyDescent="0.2"/>
    <row r="1210" customFormat="1" x14ac:dyDescent="0.2"/>
    <row r="1211" customFormat="1" x14ac:dyDescent="0.2"/>
    <row r="1212" customFormat="1" x14ac:dyDescent="0.2"/>
    <row r="1213" customFormat="1" x14ac:dyDescent="0.2"/>
    <row r="1214" customFormat="1" x14ac:dyDescent="0.2"/>
    <row r="1215" customFormat="1" x14ac:dyDescent="0.2"/>
    <row r="1216" customFormat="1" x14ac:dyDescent="0.2"/>
    <row r="1217" customFormat="1" x14ac:dyDescent="0.2"/>
    <row r="1218" customFormat="1" x14ac:dyDescent="0.2"/>
    <row r="1219" customFormat="1" x14ac:dyDescent="0.2"/>
    <row r="1220" customFormat="1" x14ac:dyDescent="0.2"/>
    <row r="1221" customFormat="1" x14ac:dyDescent="0.2"/>
    <row r="1222" customFormat="1" x14ac:dyDescent="0.2"/>
    <row r="1223" customFormat="1" x14ac:dyDescent="0.2"/>
    <row r="1224" customFormat="1" x14ac:dyDescent="0.2"/>
  </sheetData>
  <pageMargins left="0.7" right="0.7" top="0.75" bottom="0.75" header="0.3" footer="0.3"/>
  <pageSetup scale="62" fitToHeight="0" orientation="landscape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60"/>
  <sheetViews>
    <sheetView showGridLines="0" topLeftCell="B2" zoomScaleNormal="100" workbookViewId="0"/>
  </sheetViews>
  <sheetFormatPr defaultRowHeight="14.25" x14ac:dyDescent="0.2"/>
  <cols>
    <col min="1" max="1" width="9" hidden="1" customWidth="1"/>
    <col min="3" max="3" width="18.375" bestFit="1" customWidth="1"/>
    <col min="4" max="4" width="17.875" bestFit="1" customWidth="1"/>
    <col min="5" max="5" width="14" bestFit="1" customWidth="1"/>
    <col min="6" max="6" width="23" bestFit="1" customWidth="1"/>
    <col min="7" max="7" width="11.625" bestFit="1" customWidth="1"/>
    <col min="8" max="8" width="16.5" bestFit="1" customWidth="1"/>
    <col min="9" max="9" width="15.625" bestFit="1" customWidth="1"/>
    <col min="10" max="10" width="11.625" bestFit="1" customWidth="1"/>
    <col min="11" max="11" width="13.5" bestFit="1" customWidth="1"/>
    <col min="12" max="12" width="15.25" bestFit="1" customWidth="1"/>
    <col min="13" max="13" width="11.625" bestFit="1" customWidth="1"/>
    <col min="14" max="14" width="15.5" bestFit="1" customWidth="1"/>
    <col min="15" max="15" width="25.375" bestFit="1" customWidth="1"/>
    <col min="16" max="16" width="20.125" bestFit="1" customWidth="1"/>
    <col min="17" max="17" width="11.625" bestFit="1" customWidth="1"/>
    <col min="18" max="18" width="12.75" bestFit="1" customWidth="1"/>
    <col min="19" max="19" width="29.5" bestFit="1" customWidth="1"/>
    <col min="20" max="20" width="33.375" bestFit="1" customWidth="1"/>
    <col min="21" max="21" width="11.625" bestFit="1" customWidth="1"/>
    <col min="22" max="22" width="23.5" bestFit="1" customWidth="1"/>
  </cols>
  <sheetData>
    <row r="1" spans="1:41" hidden="1" x14ac:dyDescent="0.2">
      <c r="A1" s="1" t="s">
        <v>400</v>
      </c>
      <c r="C1" s="1" t="s">
        <v>1</v>
      </c>
      <c r="D1" s="1" t="s">
        <v>60</v>
      </c>
      <c r="E1" s="1" t="s">
        <v>61</v>
      </c>
      <c r="F1" s="1" t="s">
        <v>61</v>
      </c>
      <c r="G1" s="1" t="s">
        <v>61</v>
      </c>
      <c r="H1" s="1" t="s">
        <v>61</v>
      </c>
      <c r="I1" s="1" t="s">
        <v>61</v>
      </c>
      <c r="J1" s="1" t="s">
        <v>61</v>
      </c>
      <c r="K1" s="1" t="s">
        <v>61</v>
      </c>
      <c r="L1" s="1" t="s">
        <v>61</v>
      </c>
      <c r="M1" s="1" t="s">
        <v>61</v>
      </c>
      <c r="N1" s="1" t="s">
        <v>61</v>
      </c>
      <c r="O1" s="1" t="s">
        <v>61</v>
      </c>
      <c r="P1" s="1" t="s">
        <v>61</v>
      </c>
      <c r="Q1" s="1" t="s">
        <v>61</v>
      </c>
      <c r="R1" s="1" t="s">
        <v>61</v>
      </c>
      <c r="S1" s="1" t="s">
        <v>61</v>
      </c>
      <c r="T1" s="1" t="s">
        <v>61</v>
      </c>
      <c r="U1" s="1" t="s">
        <v>61</v>
      </c>
      <c r="V1" s="1" t="s">
        <v>61</v>
      </c>
      <c r="W1" s="1" t="s">
        <v>214</v>
      </c>
    </row>
    <row r="3" spans="1:41" ht="15" thickBot="1" x14ac:dyDescent="0.25">
      <c r="C3" s="2" t="s">
        <v>3</v>
      </c>
      <c r="D3" s="3" t="s">
        <v>4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41" ht="15" thickTop="1" x14ac:dyDescent="0.2">
      <c r="C4" s="4" t="s">
        <v>26</v>
      </c>
      <c r="D4" s="5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41" x14ac:dyDescent="0.2">
      <c r="A5" s="1" t="s">
        <v>5</v>
      </c>
      <c r="C5" s="6" t="s">
        <v>27</v>
      </c>
      <c r="D5" s="15" t="str">
        <f>"1/1/2019..2/1/2019"</f>
        <v>1/1/2019..2/1/2019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1" t="s">
        <v>215</v>
      </c>
    </row>
    <row r="6" spans="1:41" x14ac:dyDescent="0.2">
      <c r="C6" s="7"/>
      <c r="D6" s="7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spans="1:41" hidden="1" x14ac:dyDescent="0.2">
      <c r="A7" s="1" t="s">
        <v>6</v>
      </c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1" t="str">
        <f>"∞||""112 Sales Invoice Header"",""3 No."",""=3 Document No."""</f>
        <v>∞||"112 Sales Invoice Header","3 No.","=3 Document No."</v>
      </c>
      <c r="X7" s="1" t="str">
        <f>"∞||""27 Item"",""1 No."",""=6 No."""</f>
        <v>∞||"27 Item","1 No.","=6 No."</v>
      </c>
      <c r="Y7" s="1" t="str">
        <f>"∞||""18 Customer"",""1 No."",""=2 Sell-to Customer No."""</f>
        <v>∞||"18 Customer","1 No.","=2 Sell-to Customer No."</v>
      </c>
    </row>
    <row r="8" spans="1:41" hidden="1" x14ac:dyDescent="0.2">
      <c r="A8" s="1" t="s">
        <v>6</v>
      </c>
      <c r="D8" s="8" t="s">
        <v>8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1" t="s">
        <v>10</v>
      </c>
      <c r="X8" s="1" t="s">
        <v>11</v>
      </c>
      <c r="Y8" s="1" t="s">
        <v>12</v>
      </c>
      <c r="Z8" s="1" t="s">
        <v>24</v>
      </c>
      <c r="AA8" s="1" t="s">
        <v>22</v>
      </c>
      <c r="AB8" s="1" t="s">
        <v>28</v>
      </c>
      <c r="AC8" s="1" t="s">
        <v>17</v>
      </c>
      <c r="AD8" s="1" t="s">
        <v>52</v>
      </c>
      <c r="AE8" s="1" t="s">
        <v>29</v>
      </c>
      <c r="AF8" s="1" t="s">
        <v>13</v>
      </c>
      <c r="AG8" s="1" t="s">
        <v>30</v>
      </c>
      <c r="AH8" s="1" t="s">
        <v>31</v>
      </c>
      <c r="AI8" s="1" t="s">
        <v>14</v>
      </c>
      <c r="AJ8" s="1" t="s">
        <v>21</v>
      </c>
      <c r="AK8" s="1" t="s">
        <v>15</v>
      </c>
      <c r="AL8" s="1" t="s">
        <v>16</v>
      </c>
      <c r="AM8" s="1" t="s">
        <v>32</v>
      </c>
      <c r="AN8" s="1" t="s">
        <v>33</v>
      </c>
      <c r="AO8" s="1" t="s">
        <v>34</v>
      </c>
    </row>
    <row r="9" spans="1:41" hidden="1" x14ac:dyDescent="0.2">
      <c r="A9" s="1" t="s">
        <v>6</v>
      </c>
      <c r="D9" s="8" t="s">
        <v>9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1" t="s">
        <v>35</v>
      </c>
      <c r="X9" s="1" t="s">
        <v>36</v>
      </c>
      <c r="Y9" s="1" t="s">
        <v>37</v>
      </c>
      <c r="Z9" s="1" t="s">
        <v>38</v>
      </c>
      <c r="AA9" s="1" t="s">
        <v>39</v>
      </c>
      <c r="AB9" s="1" t="s">
        <v>40</v>
      </c>
      <c r="AC9" s="1" t="s">
        <v>41</v>
      </c>
      <c r="AD9" s="1" t="s">
        <v>42</v>
      </c>
      <c r="AE9" s="1" t="s">
        <v>43</v>
      </c>
      <c r="AF9" s="1" t="s">
        <v>44</v>
      </c>
      <c r="AG9" s="1" t="s">
        <v>45</v>
      </c>
      <c r="AH9" s="1" t="s">
        <v>46</v>
      </c>
      <c r="AI9" s="1" t="s">
        <v>47</v>
      </c>
      <c r="AJ9" s="1" t="s">
        <v>48</v>
      </c>
      <c r="AK9" s="1" t="s">
        <v>27</v>
      </c>
      <c r="AL9" s="1" t="s">
        <v>49</v>
      </c>
      <c r="AM9" s="1" t="str">
        <f>"LinkField([112 Sales Invoice Header],[99 Document Date])"</f>
        <v>LinkField([112 Sales Invoice Header],[99 Document Date])</v>
      </c>
      <c r="AN9" s="1" t="str">
        <f>"LinkField([27 Item],[1 No.])"</f>
        <v>LinkField([27 Item],[1 No.])</v>
      </c>
      <c r="AO9" s="1" t="str">
        <f>"LinkField([18 Customer],[Name])"</f>
        <v>LinkField([18 Customer],[Name])</v>
      </c>
    </row>
    <row r="10" spans="1:41" x14ac:dyDescent="0.2">
      <c r="D10" t="s">
        <v>10</v>
      </c>
      <c r="E10" t="s">
        <v>11</v>
      </c>
      <c r="F10" t="s">
        <v>12</v>
      </c>
      <c r="G10" t="s">
        <v>24</v>
      </c>
      <c r="H10" t="s">
        <v>22</v>
      </c>
      <c r="I10" t="s">
        <v>28</v>
      </c>
      <c r="J10" t="s">
        <v>17</v>
      </c>
      <c r="K10" t="s">
        <v>52</v>
      </c>
      <c r="L10" t="s">
        <v>29</v>
      </c>
      <c r="M10" t="s">
        <v>13</v>
      </c>
      <c r="N10" t="s">
        <v>30</v>
      </c>
      <c r="O10" t="s">
        <v>31</v>
      </c>
      <c r="P10" t="s">
        <v>14</v>
      </c>
      <c r="Q10" t="s">
        <v>21</v>
      </c>
      <c r="R10" t="s">
        <v>15</v>
      </c>
      <c r="S10" t="s">
        <v>16</v>
      </c>
      <c r="T10" t="s">
        <v>32</v>
      </c>
      <c r="U10" t="s">
        <v>33</v>
      </c>
      <c r="V10" t="s">
        <v>34</v>
      </c>
    </row>
    <row r="11" spans="1:41" x14ac:dyDescent="0.2">
      <c r="A11" t="s">
        <v>59</v>
      </c>
      <c r="D11" s="24">
        <v>60000</v>
      </c>
      <c r="E11" s="20" t="s">
        <v>232</v>
      </c>
      <c r="F11" s="20" t="s">
        <v>233</v>
      </c>
      <c r="G11" s="24">
        <v>14.7</v>
      </c>
      <c r="H11" s="24">
        <v>0.3</v>
      </c>
      <c r="I11" s="24">
        <v>2</v>
      </c>
      <c r="J11" s="24">
        <v>1</v>
      </c>
      <c r="K11" s="24">
        <v>1</v>
      </c>
      <c r="L11" s="24">
        <v>1</v>
      </c>
      <c r="M11" s="24">
        <v>10.75</v>
      </c>
      <c r="N11" s="20" t="s">
        <v>63</v>
      </c>
      <c r="O11" s="20" t="s">
        <v>63</v>
      </c>
      <c r="P11" s="20" t="s">
        <v>63</v>
      </c>
      <c r="Q11" s="24">
        <v>15</v>
      </c>
      <c r="R11" s="10">
        <v>43467</v>
      </c>
      <c r="S11" s="20" t="s">
        <v>239</v>
      </c>
      <c r="T11" s="10">
        <v>44928</v>
      </c>
      <c r="U11" s="20" t="s">
        <v>240</v>
      </c>
      <c r="V11" s="20" t="s">
        <v>236</v>
      </c>
    </row>
    <row r="12" spans="1:41" x14ac:dyDescent="0.2">
      <c r="A12" t="s">
        <v>59</v>
      </c>
      <c r="D12" s="24">
        <v>100000</v>
      </c>
      <c r="E12" s="20" t="s">
        <v>247</v>
      </c>
      <c r="F12" s="20" t="s">
        <v>62</v>
      </c>
      <c r="G12" s="24">
        <v>378.2</v>
      </c>
      <c r="H12" s="24">
        <v>7.72</v>
      </c>
      <c r="I12" s="24">
        <v>2</v>
      </c>
      <c r="J12" s="24">
        <v>144</v>
      </c>
      <c r="K12" s="24">
        <v>1</v>
      </c>
      <c r="L12" s="24">
        <v>144</v>
      </c>
      <c r="M12" s="24">
        <v>1.25996</v>
      </c>
      <c r="N12" s="20" t="s">
        <v>63</v>
      </c>
      <c r="O12" s="20" t="s">
        <v>63</v>
      </c>
      <c r="P12" s="20" t="s">
        <v>63</v>
      </c>
      <c r="Q12" s="24">
        <v>2.68</v>
      </c>
      <c r="R12" s="10">
        <v>43466</v>
      </c>
      <c r="S12" s="20" t="s">
        <v>121</v>
      </c>
      <c r="T12" s="10">
        <v>43466</v>
      </c>
      <c r="U12" s="20" t="s">
        <v>122</v>
      </c>
      <c r="V12" s="20" t="s">
        <v>163</v>
      </c>
    </row>
    <row r="13" spans="1:41" x14ac:dyDescent="0.2">
      <c r="A13" t="s">
        <v>59</v>
      </c>
      <c r="D13" s="24">
        <v>70000</v>
      </c>
      <c r="E13" s="20" t="s">
        <v>232</v>
      </c>
      <c r="F13" s="20" t="s">
        <v>62</v>
      </c>
      <c r="G13" s="24">
        <v>3.03</v>
      </c>
      <c r="H13" s="24">
        <v>0.06</v>
      </c>
      <c r="I13" s="24">
        <v>2</v>
      </c>
      <c r="J13" s="24">
        <v>1</v>
      </c>
      <c r="K13" s="24">
        <v>1</v>
      </c>
      <c r="L13" s="24">
        <v>1</v>
      </c>
      <c r="M13" s="24">
        <v>1.70008</v>
      </c>
      <c r="N13" s="20" t="s">
        <v>63</v>
      </c>
      <c r="O13" s="20" t="s">
        <v>63</v>
      </c>
      <c r="P13" s="20" t="s">
        <v>63</v>
      </c>
      <c r="Q13" s="24">
        <v>3.09</v>
      </c>
      <c r="R13" s="10">
        <v>43467</v>
      </c>
      <c r="S13" s="20" t="s">
        <v>143</v>
      </c>
      <c r="T13" s="10">
        <v>44928</v>
      </c>
      <c r="U13" s="20" t="s">
        <v>144</v>
      </c>
      <c r="V13" s="20" t="s">
        <v>236</v>
      </c>
    </row>
    <row r="14" spans="1:41" x14ac:dyDescent="0.2">
      <c r="A14" t="s">
        <v>59</v>
      </c>
      <c r="D14" s="24">
        <v>110000</v>
      </c>
      <c r="E14" s="20" t="s">
        <v>247</v>
      </c>
      <c r="F14" s="20" t="s">
        <v>62</v>
      </c>
      <c r="G14" s="24">
        <v>348.1</v>
      </c>
      <c r="H14" s="24">
        <v>7.1</v>
      </c>
      <c r="I14" s="24">
        <v>2</v>
      </c>
      <c r="J14" s="24">
        <v>48</v>
      </c>
      <c r="K14" s="24">
        <v>1</v>
      </c>
      <c r="L14" s="24">
        <v>48</v>
      </c>
      <c r="M14" s="24">
        <v>3.68</v>
      </c>
      <c r="N14" s="20" t="s">
        <v>63</v>
      </c>
      <c r="O14" s="20" t="s">
        <v>63</v>
      </c>
      <c r="P14" s="20" t="s">
        <v>63</v>
      </c>
      <c r="Q14" s="24">
        <v>7.4</v>
      </c>
      <c r="R14" s="10">
        <v>43466</v>
      </c>
      <c r="S14" s="20" t="s">
        <v>147</v>
      </c>
      <c r="T14" s="10">
        <v>43466</v>
      </c>
      <c r="U14" s="20" t="s">
        <v>148</v>
      </c>
      <c r="V14" s="20" t="s">
        <v>163</v>
      </c>
    </row>
    <row r="15" spans="1:41" x14ac:dyDescent="0.2">
      <c r="A15" t="s">
        <v>59</v>
      </c>
      <c r="D15" s="24">
        <v>80000</v>
      </c>
      <c r="E15" s="20" t="s">
        <v>232</v>
      </c>
      <c r="F15" s="20" t="s">
        <v>62</v>
      </c>
      <c r="G15" s="24">
        <v>1.21</v>
      </c>
      <c r="H15" s="24">
        <v>0.02</v>
      </c>
      <c r="I15" s="24">
        <v>2</v>
      </c>
      <c r="J15" s="24">
        <v>1</v>
      </c>
      <c r="K15" s="24">
        <v>1</v>
      </c>
      <c r="L15" s="24">
        <v>1</v>
      </c>
      <c r="M15" s="24">
        <v>0.68003999999999998</v>
      </c>
      <c r="N15" s="20" t="s">
        <v>63</v>
      </c>
      <c r="O15" s="20" t="s">
        <v>63</v>
      </c>
      <c r="P15" s="20" t="s">
        <v>63</v>
      </c>
      <c r="Q15" s="24">
        <v>1.23</v>
      </c>
      <c r="R15" s="10">
        <v>43467</v>
      </c>
      <c r="S15" s="20" t="s">
        <v>131</v>
      </c>
      <c r="T15" s="10">
        <v>44928</v>
      </c>
      <c r="U15" s="20" t="s">
        <v>132</v>
      </c>
      <c r="V15" s="20" t="s">
        <v>236</v>
      </c>
    </row>
    <row r="16" spans="1:41" x14ac:dyDescent="0.2">
      <c r="A16" t="s">
        <v>59</v>
      </c>
      <c r="D16" s="24">
        <v>120000</v>
      </c>
      <c r="E16" s="20" t="s">
        <v>247</v>
      </c>
      <c r="F16" s="20" t="s">
        <v>62</v>
      </c>
      <c r="G16" s="24">
        <v>222.03</v>
      </c>
      <c r="H16" s="24">
        <v>4.53</v>
      </c>
      <c r="I16" s="24">
        <v>2</v>
      </c>
      <c r="J16" s="24">
        <v>12</v>
      </c>
      <c r="K16" s="24">
        <v>1</v>
      </c>
      <c r="L16" s="24">
        <v>12</v>
      </c>
      <c r="M16" s="24">
        <v>8.5800300000000007</v>
      </c>
      <c r="N16" s="20" t="s">
        <v>63</v>
      </c>
      <c r="O16" s="20" t="s">
        <v>63</v>
      </c>
      <c r="P16" s="20" t="s">
        <v>63</v>
      </c>
      <c r="Q16" s="24">
        <v>18.88</v>
      </c>
      <c r="R16" s="10">
        <v>43466</v>
      </c>
      <c r="S16" s="20" t="s">
        <v>93</v>
      </c>
      <c r="T16" s="10">
        <v>43466</v>
      </c>
      <c r="U16" s="20" t="s">
        <v>94</v>
      </c>
      <c r="V16" s="20" t="s">
        <v>163</v>
      </c>
    </row>
    <row r="17" spans="1:22" x14ac:dyDescent="0.2">
      <c r="A17" t="s">
        <v>59</v>
      </c>
      <c r="D17" s="24">
        <v>40000</v>
      </c>
      <c r="E17" s="20" t="s">
        <v>217</v>
      </c>
      <c r="F17" s="20" t="s">
        <v>62</v>
      </c>
      <c r="G17" s="24">
        <v>979.84</v>
      </c>
      <c r="H17" s="24">
        <v>20</v>
      </c>
      <c r="I17" s="24">
        <v>2</v>
      </c>
      <c r="J17" s="24">
        <v>48</v>
      </c>
      <c r="K17" s="24">
        <v>1</v>
      </c>
      <c r="L17" s="24">
        <v>48</v>
      </c>
      <c r="M17" s="24">
        <v>12.0397</v>
      </c>
      <c r="N17" s="20" t="s">
        <v>63</v>
      </c>
      <c r="O17" s="20" t="s">
        <v>63</v>
      </c>
      <c r="P17" s="20" t="s">
        <v>63</v>
      </c>
      <c r="Q17" s="24">
        <v>20.83</v>
      </c>
      <c r="R17" s="10">
        <v>43467</v>
      </c>
      <c r="S17" s="20" t="s">
        <v>105</v>
      </c>
      <c r="T17" s="10">
        <v>43467</v>
      </c>
      <c r="U17" s="20" t="s">
        <v>106</v>
      </c>
      <c r="V17" s="20" t="s">
        <v>92</v>
      </c>
    </row>
    <row r="18" spans="1:22" x14ac:dyDescent="0.2">
      <c r="A18" t="s">
        <v>59</v>
      </c>
      <c r="D18" s="24">
        <v>20000</v>
      </c>
      <c r="E18" s="20" t="s">
        <v>241</v>
      </c>
      <c r="F18" s="20" t="s">
        <v>233</v>
      </c>
      <c r="G18" s="24">
        <v>352.8</v>
      </c>
      <c r="H18" s="24">
        <v>7.2</v>
      </c>
      <c r="I18" s="24">
        <v>2</v>
      </c>
      <c r="J18" s="24">
        <v>48</v>
      </c>
      <c r="K18" s="24">
        <v>1</v>
      </c>
      <c r="L18" s="24">
        <v>48</v>
      </c>
      <c r="M18" s="24">
        <v>6.56</v>
      </c>
      <c r="N18" s="20" t="s">
        <v>63</v>
      </c>
      <c r="O18" s="20" t="s">
        <v>63</v>
      </c>
      <c r="P18" s="20" t="s">
        <v>63</v>
      </c>
      <c r="Q18" s="24">
        <v>7.5</v>
      </c>
      <c r="R18" s="10">
        <v>43466</v>
      </c>
      <c r="S18" s="20" t="s">
        <v>237</v>
      </c>
      <c r="T18" s="10">
        <v>44927</v>
      </c>
      <c r="U18" s="20" t="s">
        <v>238</v>
      </c>
      <c r="V18" s="20" t="s">
        <v>244</v>
      </c>
    </row>
    <row r="19" spans="1:22" x14ac:dyDescent="0.2">
      <c r="A19" t="s">
        <v>59</v>
      </c>
      <c r="D19" s="24">
        <v>160000</v>
      </c>
      <c r="E19" s="20" t="s">
        <v>247</v>
      </c>
      <c r="F19" s="20" t="s">
        <v>62</v>
      </c>
      <c r="G19" s="24">
        <v>6.47</v>
      </c>
      <c r="H19" s="24">
        <v>0.13</v>
      </c>
      <c r="I19" s="24">
        <v>2</v>
      </c>
      <c r="J19" s="24">
        <v>1</v>
      </c>
      <c r="K19" s="24">
        <v>1</v>
      </c>
      <c r="L19" s="24">
        <v>1</v>
      </c>
      <c r="M19" s="24">
        <v>3.4401000000000002</v>
      </c>
      <c r="N19" s="20" t="s">
        <v>63</v>
      </c>
      <c r="O19" s="20" t="s">
        <v>63</v>
      </c>
      <c r="P19" s="20" t="s">
        <v>63</v>
      </c>
      <c r="Q19" s="24">
        <v>6.6</v>
      </c>
      <c r="R19" s="10">
        <v>43466</v>
      </c>
      <c r="S19" s="20" t="s">
        <v>153</v>
      </c>
      <c r="T19" s="10">
        <v>43466</v>
      </c>
      <c r="U19" s="20" t="s">
        <v>154</v>
      </c>
      <c r="V19" s="20" t="s">
        <v>163</v>
      </c>
    </row>
    <row r="20" spans="1:22" x14ac:dyDescent="0.2">
      <c r="A20" t="s">
        <v>59</v>
      </c>
      <c r="D20" s="24">
        <v>30000</v>
      </c>
      <c r="E20" s="20" t="s">
        <v>247</v>
      </c>
      <c r="F20" s="20" t="s">
        <v>62</v>
      </c>
      <c r="G20" s="24">
        <v>1936.1699999999998</v>
      </c>
      <c r="H20" s="24">
        <v>39.510000000000005</v>
      </c>
      <c r="I20" s="24">
        <v>2</v>
      </c>
      <c r="J20" s="24">
        <v>192</v>
      </c>
      <c r="K20" s="24">
        <v>1</v>
      </c>
      <c r="L20" s="24">
        <v>192</v>
      </c>
      <c r="M20" s="24">
        <v>6.0900800000000004</v>
      </c>
      <c r="N20" s="20" t="s">
        <v>63</v>
      </c>
      <c r="O20" s="20" t="s">
        <v>63</v>
      </c>
      <c r="P20" s="20" t="s">
        <v>63</v>
      </c>
      <c r="Q20" s="24">
        <v>10.29</v>
      </c>
      <c r="R20" s="10">
        <v>43466</v>
      </c>
      <c r="S20" s="20" t="s">
        <v>157</v>
      </c>
      <c r="T20" s="10">
        <v>43466</v>
      </c>
      <c r="U20" s="20" t="s">
        <v>158</v>
      </c>
      <c r="V20" s="20" t="s">
        <v>163</v>
      </c>
    </row>
    <row r="21" spans="1:22" x14ac:dyDescent="0.2">
      <c r="A21" t="s">
        <v>59</v>
      </c>
      <c r="D21" s="24">
        <v>70000</v>
      </c>
      <c r="E21" s="20" t="s">
        <v>217</v>
      </c>
      <c r="F21" s="20" t="s">
        <v>62</v>
      </c>
      <c r="G21" s="24">
        <v>362.21</v>
      </c>
      <c r="H21" s="24">
        <v>7.39</v>
      </c>
      <c r="I21" s="24">
        <v>2</v>
      </c>
      <c r="J21" s="24">
        <v>168</v>
      </c>
      <c r="K21" s="24">
        <v>1</v>
      </c>
      <c r="L21" s="24">
        <v>168</v>
      </c>
      <c r="M21" s="24">
        <v>1.20035</v>
      </c>
      <c r="N21" s="20" t="s">
        <v>63</v>
      </c>
      <c r="O21" s="20" t="s">
        <v>63</v>
      </c>
      <c r="P21" s="20" t="s">
        <v>63</v>
      </c>
      <c r="Q21" s="24">
        <v>2.2000000000000002</v>
      </c>
      <c r="R21" s="10">
        <v>43467</v>
      </c>
      <c r="S21" s="20" t="s">
        <v>107</v>
      </c>
      <c r="T21" s="10">
        <v>43467</v>
      </c>
      <c r="U21" s="20" t="s">
        <v>108</v>
      </c>
      <c r="V21" s="20" t="s">
        <v>92</v>
      </c>
    </row>
    <row r="22" spans="1:22" x14ac:dyDescent="0.2">
      <c r="A22" t="s">
        <v>59</v>
      </c>
      <c r="D22" s="24">
        <v>50000</v>
      </c>
      <c r="E22" s="20" t="s">
        <v>241</v>
      </c>
      <c r="F22" s="20" t="s">
        <v>62</v>
      </c>
      <c r="G22" s="24">
        <v>135.94999999999999</v>
      </c>
      <c r="H22" s="24">
        <v>2.77</v>
      </c>
      <c r="I22" s="24">
        <v>2</v>
      </c>
      <c r="J22" s="24">
        <v>48</v>
      </c>
      <c r="K22" s="24">
        <v>1</v>
      </c>
      <c r="L22" s="24">
        <v>48</v>
      </c>
      <c r="M22" s="24">
        <v>1.67946</v>
      </c>
      <c r="N22" s="20" t="s">
        <v>63</v>
      </c>
      <c r="O22" s="20" t="s">
        <v>63</v>
      </c>
      <c r="P22" s="20" t="s">
        <v>63</v>
      </c>
      <c r="Q22" s="24">
        <v>2.89</v>
      </c>
      <c r="R22" s="10">
        <v>43466</v>
      </c>
      <c r="S22" s="20" t="s">
        <v>141</v>
      </c>
      <c r="T22" s="10">
        <v>44927</v>
      </c>
      <c r="U22" s="20" t="s">
        <v>142</v>
      </c>
      <c r="V22" s="20" t="s">
        <v>244</v>
      </c>
    </row>
    <row r="23" spans="1:22" x14ac:dyDescent="0.2">
      <c r="A23" t="s">
        <v>59</v>
      </c>
      <c r="D23" s="24">
        <v>130000</v>
      </c>
      <c r="E23" s="20" t="s">
        <v>247</v>
      </c>
      <c r="F23" s="20" t="s">
        <v>62</v>
      </c>
      <c r="G23" s="24">
        <v>213.15</v>
      </c>
      <c r="H23" s="24">
        <v>4.3499999999999996</v>
      </c>
      <c r="I23" s="24">
        <v>2</v>
      </c>
      <c r="J23" s="24">
        <v>145</v>
      </c>
      <c r="K23" s="24">
        <v>1</v>
      </c>
      <c r="L23" s="24">
        <v>145</v>
      </c>
      <c r="M23" s="24">
        <v>0.9</v>
      </c>
      <c r="N23" s="20" t="s">
        <v>63</v>
      </c>
      <c r="O23" s="20" t="s">
        <v>63</v>
      </c>
      <c r="P23" s="20" t="s">
        <v>63</v>
      </c>
      <c r="Q23" s="24">
        <v>1.5</v>
      </c>
      <c r="R23" s="10">
        <v>43466</v>
      </c>
      <c r="S23" s="20" t="s">
        <v>111</v>
      </c>
      <c r="T23" s="10">
        <v>43466</v>
      </c>
      <c r="U23" s="20" t="s">
        <v>112</v>
      </c>
      <c r="V23" s="20" t="s">
        <v>163</v>
      </c>
    </row>
    <row r="24" spans="1:22" x14ac:dyDescent="0.2">
      <c r="A24" t="s">
        <v>59</v>
      </c>
      <c r="D24" s="24">
        <v>10000</v>
      </c>
      <c r="E24" s="20" t="s">
        <v>217</v>
      </c>
      <c r="F24" s="20" t="s">
        <v>62</v>
      </c>
      <c r="G24" s="24">
        <v>7895.1900000000005</v>
      </c>
      <c r="H24" s="24">
        <v>161.13</v>
      </c>
      <c r="I24" s="24">
        <v>2</v>
      </c>
      <c r="J24" s="24">
        <v>192</v>
      </c>
      <c r="K24" s="24">
        <v>1</v>
      </c>
      <c r="L24" s="24">
        <v>192</v>
      </c>
      <c r="M24" s="24">
        <v>20.7698</v>
      </c>
      <c r="N24" s="20" t="s">
        <v>63</v>
      </c>
      <c r="O24" s="20" t="s">
        <v>63</v>
      </c>
      <c r="P24" s="20" t="s">
        <v>63</v>
      </c>
      <c r="Q24" s="24">
        <v>41.96</v>
      </c>
      <c r="R24" s="10">
        <v>43467</v>
      </c>
      <c r="S24" s="20" t="s">
        <v>109</v>
      </c>
      <c r="T24" s="10">
        <v>43467</v>
      </c>
      <c r="U24" s="20" t="s">
        <v>110</v>
      </c>
      <c r="V24" s="20" t="s">
        <v>92</v>
      </c>
    </row>
    <row r="25" spans="1:22" x14ac:dyDescent="0.2">
      <c r="A25" t="s">
        <v>59</v>
      </c>
      <c r="D25" s="24">
        <v>90000</v>
      </c>
      <c r="E25" s="20" t="s">
        <v>232</v>
      </c>
      <c r="F25" s="20" t="s">
        <v>62</v>
      </c>
      <c r="G25" s="24">
        <v>0.5</v>
      </c>
      <c r="H25" s="24">
        <v>0.01</v>
      </c>
      <c r="I25" s="24">
        <v>2</v>
      </c>
      <c r="J25" s="24">
        <v>1</v>
      </c>
      <c r="K25" s="24">
        <v>1</v>
      </c>
      <c r="L25" s="24">
        <v>1</v>
      </c>
      <c r="M25" s="24">
        <v>0.33004</v>
      </c>
      <c r="N25" s="20" t="s">
        <v>63</v>
      </c>
      <c r="O25" s="20" t="s">
        <v>63</v>
      </c>
      <c r="P25" s="20" t="s">
        <v>63</v>
      </c>
      <c r="Q25" s="24">
        <v>0.51</v>
      </c>
      <c r="R25" s="10">
        <v>43467</v>
      </c>
      <c r="S25" s="20" t="s">
        <v>228</v>
      </c>
      <c r="T25" s="10">
        <v>44928</v>
      </c>
      <c r="U25" s="20" t="s">
        <v>229</v>
      </c>
      <c r="V25" s="20" t="s">
        <v>236</v>
      </c>
    </row>
    <row r="26" spans="1:22" x14ac:dyDescent="0.2">
      <c r="A26" t="s">
        <v>59</v>
      </c>
      <c r="D26" s="24">
        <v>100000</v>
      </c>
      <c r="E26" s="20" t="s">
        <v>241</v>
      </c>
      <c r="F26" s="20" t="s">
        <v>62</v>
      </c>
      <c r="G26" s="24">
        <v>0.23</v>
      </c>
      <c r="H26" s="24">
        <v>0</v>
      </c>
      <c r="I26" s="24">
        <v>2</v>
      </c>
      <c r="J26" s="24">
        <v>1</v>
      </c>
      <c r="K26" s="24">
        <v>1</v>
      </c>
      <c r="L26" s="24">
        <v>1</v>
      </c>
      <c r="M26" s="24">
        <v>0.12008000000000001</v>
      </c>
      <c r="N26" s="20" t="s">
        <v>63</v>
      </c>
      <c r="O26" s="20" t="s">
        <v>63</v>
      </c>
      <c r="P26" s="20" t="s">
        <v>63</v>
      </c>
      <c r="Q26" s="24">
        <v>0.23</v>
      </c>
      <c r="R26" s="10">
        <v>43466</v>
      </c>
      <c r="S26" s="20" t="s">
        <v>115</v>
      </c>
      <c r="T26" s="10">
        <v>44927</v>
      </c>
      <c r="U26" s="20" t="s">
        <v>116</v>
      </c>
      <c r="V26" s="20" t="s">
        <v>244</v>
      </c>
    </row>
    <row r="27" spans="1:22" x14ac:dyDescent="0.2">
      <c r="A27" t="s">
        <v>59</v>
      </c>
      <c r="D27" s="24">
        <v>80000</v>
      </c>
      <c r="E27" s="20" t="s">
        <v>247</v>
      </c>
      <c r="F27" s="20" t="s">
        <v>62</v>
      </c>
      <c r="G27" s="24">
        <v>440.29</v>
      </c>
      <c r="H27" s="24">
        <v>8.99</v>
      </c>
      <c r="I27" s="24">
        <v>2</v>
      </c>
      <c r="J27" s="24">
        <v>144</v>
      </c>
      <c r="K27" s="24">
        <v>1</v>
      </c>
      <c r="L27" s="24">
        <v>144</v>
      </c>
      <c r="M27" s="24">
        <v>1.9999</v>
      </c>
      <c r="N27" s="20" t="s">
        <v>63</v>
      </c>
      <c r="O27" s="20" t="s">
        <v>63</v>
      </c>
      <c r="P27" s="20" t="s">
        <v>63</v>
      </c>
      <c r="Q27" s="24">
        <v>3.12</v>
      </c>
      <c r="R27" s="10">
        <v>43466</v>
      </c>
      <c r="S27" s="20" t="s">
        <v>145</v>
      </c>
      <c r="T27" s="10">
        <v>43466</v>
      </c>
      <c r="U27" s="20" t="s">
        <v>146</v>
      </c>
      <c r="V27" s="20" t="s">
        <v>163</v>
      </c>
    </row>
    <row r="28" spans="1:22" x14ac:dyDescent="0.2">
      <c r="A28" t="s">
        <v>59</v>
      </c>
      <c r="D28" s="24">
        <v>40000</v>
      </c>
      <c r="E28" s="20" t="s">
        <v>232</v>
      </c>
      <c r="F28" s="20" t="s">
        <v>62</v>
      </c>
      <c r="G28" s="24">
        <v>182.04000000000002</v>
      </c>
      <c r="H28" s="24">
        <v>3.72</v>
      </c>
      <c r="I28" s="24">
        <v>2</v>
      </c>
      <c r="J28" s="24">
        <v>48</v>
      </c>
      <c r="K28" s="24">
        <v>1</v>
      </c>
      <c r="L28" s="24">
        <v>48</v>
      </c>
      <c r="M28" s="24">
        <v>2.1505700000000001</v>
      </c>
      <c r="N28" s="20" t="s">
        <v>63</v>
      </c>
      <c r="O28" s="20" t="s">
        <v>63</v>
      </c>
      <c r="P28" s="20" t="s">
        <v>63</v>
      </c>
      <c r="Q28" s="24">
        <v>3.87</v>
      </c>
      <c r="R28" s="10">
        <v>43467</v>
      </c>
      <c r="S28" s="20" t="s">
        <v>137</v>
      </c>
      <c r="T28" s="10">
        <v>44928</v>
      </c>
      <c r="U28" s="20" t="s">
        <v>138</v>
      </c>
      <c r="V28" s="20" t="s">
        <v>236</v>
      </c>
    </row>
    <row r="29" spans="1:22" x14ac:dyDescent="0.2">
      <c r="A29" t="s">
        <v>59</v>
      </c>
      <c r="D29" s="24">
        <v>140000</v>
      </c>
      <c r="E29" s="20" t="s">
        <v>247</v>
      </c>
      <c r="F29" s="20" t="s">
        <v>62</v>
      </c>
      <c r="G29" s="24">
        <v>115.25000000000001</v>
      </c>
      <c r="H29" s="24">
        <v>2.35</v>
      </c>
      <c r="I29" s="24">
        <v>2</v>
      </c>
      <c r="J29" s="24">
        <v>12</v>
      </c>
      <c r="K29" s="24">
        <v>1</v>
      </c>
      <c r="L29" s="24">
        <v>12</v>
      </c>
      <c r="M29" s="24">
        <v>5.1599000000000004</v>
      </c>
      <c r="N29" s="20" t="s">
        <v>63</v>
      </c>
      <c r="O29" s="20" t="s">
        <v>63</v>
      </c>
      <c r="P29" s="20" t="s">
        <v>63</v>
      </c>
      <c r="Q29" s="24">
        <v>9.8000000000000007</v>
      </c>
      <c r="R29" s="10">
        <v>43466</v>
      </c>
      <c r="S29" s="20" t="s">
        <v>161</v>
      </c>
      <c r="T29" s="10">
        <v>43466</v>
      </c>
      <c r="U29" s="20" t="s">
        <v>162</v>
      </c>
      <c r="V29" s="20" t="s">
        <v>163</v>
      </c>
    </row>
    <row r="30" spans="1:22" x14ac:dyDescent="0.2">
      <c r="A30" t="s">
        <v>59</v>
      </c>
      <c r="D30" s="24">
        <v>20000</v>
      </c>
      <c r="E30" s="20" t="s">
        <v>217</v>
      </c>
      <c r="F30" s="20" t="s">
        <v>62</v>
      </c>
      <c r="G30" s="24">
        <v>3957.0000000000005</v>
      </c>
      <c r="H30" s="24">
        <v>80.760000000000005</v>
      </c>
      <c r="I30" s="24">
        <v>2</v>
      </c>
      <c r="J30" s="24">
        <v>48</v>
      </c>
      <c r="K30" s="24">
        <v>1</v>
      </c>
      <c r="L30" s="24">
        <v>48</v>
      </c>
      <c r="M30" s="24">
        <v>40.249870000000001</v>
      </c>
      <c r="N30" s="20" t="s">
        <v>63</v>
      </c>
      <c r="O30" s="20" t="s">
        <v>63</v>
      </c>
      <c r="P30" s="20" t="s">
        <v>63</v>
      </c>
      <c r="Q30" s="24">
        <v>84.12</v>
      </c>
      <c r="R30" s="10">
        <v>43467</v>
      </c>
      <c r="S30" s="20" t="s">
        <v>218</v>
      </c>
      <c r="T30" s="10">
        <v>43467</v>
      </c>
      <c r="U30" s="20" t="s">
        <v>219</v>
      </c>
      <c r="V30" s="20" t="s">
        <v>92</v>
      </c>
    </row>
    <row r="31" spans="1:22" x14ac:dyDescent="0.2">
      <c r="A31" t="s">
        <v>59</v>
      </c>
      <c r="D31" s="24">
        <v>100000</v>
      </c>
      <c r="E31" s="20" t="s">
        <v>232</v>
      </c>
      <c r="F31" s="20" t="s">
        <v>62</v>
      </c>
      <c r="G31" s="24">
        <v>0.32</v>
      </c>
      <c r="H31" s="24">
        <v>0.01</v>
      </c>
      <c r="I31" s="24">
        <v>2</v>
      </c>
      <c r="J31" s="24">
        <v>1</v>
      </c>
      <c r="K31" s="24">
        <v>1</v>
      </c>
      <c r="L31" s="24">
        <v>1</v>
      </c>
      <c r="M31" s="24">
        <v>0.18</v>
      </c>
      <c r="N31" s="20" t="s">
        <v>63</v>
      </c>
      <c r="O31" s="20" t="s">
        <v>63</v>
      </c>
      <c r="P31" s="20" t="s">
        <v>63</v>
      </c>
      <c r="Q31" s="24">
        <v>0.33</v>
      </c>
      <c r="R31" s="10">
        <v>43467</v>
      </c>
      <c r="S31" s="20" t="s">
        <v>139</v>
      </c>
      <c r="T31" s="10">
        <v>44928</v>
      </c>
      <c r="U31" s="20" t="s">
        <v>140</v>
      </c>
      <c r="V31" s="20" t="s">
        <v>236</v>
      </c>
    </row>
    <row r="32" spans="1:22" x14ac:dyDescent="0.2">
      <c r="A32" t="s">
        <v>59</v>
      </c>
      <c r="D32" s="24">
        <v>110000</v>
      </c>
      <c r="E32" s="20" t="s">
        <v>241</v>
      </c>
      <c r="F32" s="20" t="s">
        <v>62</v>
      </c>
      <c r="G32" s="24">
        <v>0.09</v>
      </c>
      <c r="H32" s="24">
        <v>0</v>
      </c>
      <c r="I32" s="24">
        <v>2</v>
      </c>
      <c r="J32" s="24">
        <v>1</v>
      </c>
      <c r="K32" s="24">
        <v>1</v>
      </c>
      <c r="L32" s="24">
        <v>1</v>
      </c>
      <c r="M32" s="24">
        <v>3.993E-2</v>
      </c>
      <c r="N32" s="20" t="s">
        <v>63</v>
      </c>
      <c r="O32" s="20" t="s">
        <v>63</v>
      </c>
      <c r="P32" s="20" t="s">
        <v>63</v>
      </c>
      <c r="Q32" s="24">
        <v>0.09</v>
      </c>
      <c r="R32" s="10">
        <v>43466</v>
      </c>
      <c r="S32" s="20" t="s">
        <v>113</v>
      </c>
      <c r="T32" s="10">
        <v>44927</v>
      </c>
      <c r="U32" s="20" t="s">
        <v>114</v>
      </c>
      <c r="V32" s="20" t="s">
        <v>244</v>
      </c>
    </row>
    <row r="33" spans="1:22" x14ac:dyDescent="0.2">
      <c r="A33" t="s">
        <v>59</v>
      </c>
      <c r="D33" s="24">
        <v>90000</v>
      </c>
      <c r="E33" s="20" t="s">
        <v>247</v>
      </c>
      <c r="F33" s="20" t="s">
        <v>62</v>
      </c>
      <c r="G33" s="24">
        <v>429.00000000000006</v>
      </c>
      <c r="H33" s="24">
        <v>8.76</v>
      </c>
      <c r="I33" s="24">
        <v>2</v>
      </c>
      <c r="J33" s="24">
        <v>144</v>
      </c>
      <c r="K33" s="24">
        <v>1</v>
      </c>
      <c r="L33" s="24">
        <v>144</v>
      </c>
      <c r="M33" s="24">
        <v>1.3800600000000001</v>
      </c>
      <c r="N33" s="20" t="s">
        <v>63</v>
      </c>
      <c r="O33" s="20" t="s">
        <v>63</v>
      </c>
      <c r="P33" s="20" t="s">
        <v>63</v>
      </c>
      <c r="Q33" s="24">
        <v>3.04</v>
      </c>
      <c r="R33" s="10">
        <v>43466</v>
      </c>
      <c r="S33" s="20" t="s">
        <v>125</v>
      </c>
      <c r="T33" s="10">
        <v>43466</v>
      </c>
      <c r="U33" s="20" t="s">
        <v>126</v>
      </c>
      <c r="V33" s="20" t="s">
        <v>163</v>
      </c>
    </row>
    <row r="34" spans="1:22" x14ac:dyDescent="0.2">
      <c r="A34" t="s">
        <v>59</v>
      </c>
      <c r="D34" s="24">
        <v>50000</v>
      </c>
      <c r="E34" s="20" t="s">
        <v>232</v>
      </c>
      <c r="F34" s="20" t="s">
        <v>62</v>
      </c>
      <c r="G34" s="24">
        <v>97.36999999999999</v>
      </c>
      <c r="H34" s="24">
        <v>1.99</v>
      </c>
      <c r="I34" s="24">
        <v>2</v>
      </c>
      <c r="J34" s="24">
        <v>144</v>
      </c>
      <c r="K34" s="24">
        <v>1</v>
      </c>
      <c r="L34" s="24">
        <v>144</v>
      </c>
      <c r="M34" s="24">
        <v>0.42985000000000001</v>
      </c>
      <c r="N34" s="20" t="s">
        <v>63</v>
      </c>
      <c r="O34" s="20" t="s">
        <v>63</v>
      </c>
      <c r="P34" s="20" t="s">
        <v>63</v>
      </c>
      <c r="Q34" s="24">
        <v>0.69</v>
      </c>
      <c r="R34" s="10">
        <v>43467</v>
      </c>
      <c r="S34" s="20" t="s">
        <v>135</v>
      </c>
      <c r="T34" s="10">
        <v>44928</v>
      </c>
      <c r="U34" s="20" t="s">
        <v>136</v>
      </c>
      <c r="V34" s="20" t="s">
        <v>236</v>
      </c>
    </row>
    <row r="35" spans="1:22" x14ac:dyDescent="0.2">
      <c r="A35" t="s">
        <v>59</v>
      </c>
      <c r="D35" s="24">
        <v>150000</v>
      </c>
      <c r="E35" s="20" t="s">
        <v>247</v>
      </c>
      <c r="F35" s="20" t="s">
        <v>62</v>
      </c>
      <c r="G35" s="24">
        <v>25.64</v>
      </c>
      <c r="H35" s="24">
        <v>0.52</v>
      </c>
      <c r="I35" s="24">
        <v>2</v>
      </c>
      <c r="J35" s="24">
        <v>12</v>
      </c>
      <c r="K35" s="24">
        <v>1</v>
      </c>
      <c r="L35" s="24">
        <v>12</v>
      </c>
      <c r="M35" s="24">
        <v>1.05</v>
      </c>
      <c r="N35" s="20" t="s">
        <v>63</v>
      </c>
      <c r="O35" s="20" t="s">
        <v>63</v>
      </c>
      <c r="P35" s="20" t="s">
        <v>63</v>
      </c>
      <c r="Q35" s="24">
        <v>2.1800000000000002</v>
      </c>
      <c r="R35" s="10">
        <v>43466</v>
      </c>
      <c r="S35" s="20" t="s">
        <v>127</v>
      </c>
      <c r="T35" s="10">
        <v>43466</v>
      </c>
      <c r="U35" s="20" t="s">
        <v>128</v>
      </c>
      <c r="V35" s="20" t="s">
        <v>163</v>
      </c>
    </row>
    <row r="36" spans="1:22" x14ac:dyDescent="0.2">
      <c r="A36" t="s">
        <v>59</v>
      </c>
      <c r="D36" s="24">
        <v>30000</v>
      </c>
      <c r="E36" s="20" t="s">
        <v>217</v>
      </c>
      <c r="F36" s="20" t="s">
        <v>62</v>
      </c>
      <c r="G36" s="24">
        <v>1272.9000000000001</v>
      </c>
      <c r="H36" s="24">
        <v>25.98</v>
      </c>
      <c r="I36" s="24">
        <v>2</v>
      </c>
      <c r="J36" s="24">
        <v>144</v>
      </c>
      <c r="K36" s="24">
        <v>1</v>
      </c>
      <c r="L36" s="24">
        <v>144</v>
      </c>
      <c r="M36" s="24">
        <v>5.4000599999999999</v>
      </c>
      <c r="N36" s="20" t="s">
        <v>63</v>
      </c>
      <c r="O36" s="20" t="s">
        <v>63</v>
      </c>
      <c r="P36" s="20" t="s">
        <v>63</v>
      </c>
      <c r="Q36" s="24">
        <v>9.02</v>
      </c>
      <c r="R36" s="10">
        <v>43467</v>
      </c>
      <c r="S36" s="20" t="s">
        <v>103</v>
      </c>
      <c r="T36" s="10">
        <v>43467</v>
      </c>
      <c r="U36" s="20" t="s">
        <v>104</v>
      </c>
      <c r="V36" s="20" t="s">
        <v>92</v>
      </c>
    </row>
    <row r="37" spans="1:22" x14ac:dyDescent="0.2">
      <c r="A37" t="s">
        <v>59</v>
      </c>
      <c r="D37" s="24">
        <v>10000</v>
      </c>
      <c r="E37" s="20" t="s">
        <v>241</v>
      </c>
      <c r="F37" s="20" t="s">
        <v>233</v>
      </c>
      <c r="G37" s="24">
        <v>1411.2</v>
      </c>
      <c r="H37" s="24">
        <v>28.8</v>
      </c>
      <c r="I37" s="24">
        <v>2</v>
      </c>
      <c r="J37" s="24">
        <v>144</v>
      </c>
      <c r="K37" s="24">
        <v>1</v>
      </c>
      <c r="L37" s="24">
        <v>144</v>
      </c>
      <c r="M37" s="24">
        <v>7.51</v>
      </c>
      <c r="N37" s="20" t="s">
        <v>63</v>
      </c>
      <c r="O37" s="20" t="s">
        <v>63</v>
      </c>
      <c r="P37" s="20" t="s">
        <v>63</v>
      </c>
      <c r="Q37" s="24">
        <v>10</v>
      </c>
      <c r="R37" s="10">
        <v>43466</v>
      </c>
      <c r="S37" s="20" t="s">
        <v>242</v>
      </c>
      <c r="T37" s="10">
        <v>44927</v>
      </c>
      <c r="U37" s="20" t="s">
        <v>243</v>
      </c>
      <c r="V37" s="20" t="s">
        <v>244</v>
      </c>
    </row>
    <row r="38" spans="1:22" x14ac:dyDescent="0.2">
      <c r="A38" t="s">
        <v>59</v>
      </c>
      <c r="D38" s="24">
        <v>90000</v>
      </c>
      <c r="E38" s="20" t="s">
        <v>217</v>
      </c>
      <c r="F38" s="20" t="s">
        <v>62</v>
      </c>
      <c r="G38" s="24">
        <v>159.47</v>
      </c>
      <c r="H38" s="24">
        <v>3.25</v>
      </c>
      <c r="I38" s="24">
        <v>2</v>
      </c>
      <c r="J38" s="24">
        <v>144</v>
      </c>
      <c r="K38" s="24">
        <v>1</v>
      </c>
      <c r="L38" s="24">
        <v>144</v>
      </c>
      <c r="M38" s="24">
        <v>0.59991000000000005</v>
      </c>
      <c r="N38" s="20" t="s">
        <v>63</v>
      </c>
      <c r="O38" s="20" t="s">
        <v>63</v>
      </c>
      <c r="P38" s="20" t="s">
        <v>63</v>
      </c>
      <c r="Q38" s="24">
        <v>1.1299999999999999</v>
      </c>
      <c r="R38" s="10">
        <v>43467</v>
      </c>
      <c r="S38" s="20" t="s">
        <v>97</v>
      </c>
      <c r="T38" s="10">
        <v>43467</v>
      </c>
      <c r="U38" s="20" t="s">
        <v>98</v>
      </c>
      <c r="V38" s="20" t="s">
        <v>92</v>
      </c>
    </row>
    <row r="39" spans="1:22" x14ac:dyDescent="0.2">
      <c r="A39" t="s">
        <v>59</v>
      </c>
      <c r="D39" s="24">
        <v>70000</v>
      </c>
      <c r="E39" s="20" t="s">
        <v>241</v>
      </c>
      <c r="F39" s="20" t="s">
        <v>62</v>
      </c>
      <c r="G39" s="24">
        <v>12.82</v>
      </c>
      <c r="H39" s="24">
        <v>0.26</v>
      </c>
      <c r="I39" s="24">
        <v>2</v>
      </c>
      <c r="J39" s="24">
        <v>6</v>
      </c>
      <c r="K39" s="24">
        <v>1</v>
      </c>
      <c r="L39" s="24">
        <v>6</v>
      </c>
      <c r="M39" s="24">
        <v>1.05</v>
      </c>
      <c r="N39" s="20" t="s">
        <v>63</v>
      </c>
      <c r="O39" s="20" t="s">
        <v>63</v>
      </c>
      <c r="P39" s="20" t="s">
        <v>63</v>
      </c>
      <c r="Q39" s="24">
        <v>2.1800000000000002</v>
      </c>
      <c r="R39" s="10">
        <v>43466</v>
      </c>
      <c r="S39" s="20" t="s">
        <v>127</v>
      </c>
      <c r="T39" s="10">
        <v>44927</v>
      </c>
      <c r="U39" s="20" t="s">
        <v>128</v>
      </c>
      <c r="V39" s="20" t="s">
        <v>244</v>
      </c>
    </row>
    <row r="40" spans="1:22" x14ac:dyDescent="0.2">
      <c r="A40" t="s">
        <v>59</v>
      </c>
      <c r="D40" s="24">
        <v>10000</v>
      </c>
      <c r="E40" s="20" t="s">
        <v>232</v>
      </c>
      <c r="F40" s="20" t="s">
        <v>233</v>
      </c>
      <c r="G40" s="24">
        <v>1411.2</v>
      </c>
      <c r="H40" s="24">
        <v>28.8</v>
      </c>
      <c r="I40" s="24">
        <v>2</v>
      </c>
      <c r="J40" s="24">
        <v>144</v>
      </c>
      <c r="K40" s="24">
        <v>1</v>
      </c>
      <c r="L40" s="24">
        <v>144</v>
      </c>
      <c r="M40" s="24">
        <v>7.51</v>
      </c>
      <c r="N40" s="20" t="s">
        <v>63</v>
      </c>
      <c r="O40" s="20" t="s">
        <v>63</v>
      </c>
      <c r="P40" s="20" t="s">
        <v>63</v>
      </c>
      <c r="Q40" s="24">
        <v>10</v>
      </c>
      <c r="R40" s="10">
        <v>43467</v>
      </c>
      <c r="S40" s="20" t="s">
        <v>234</v>
      </c>
      <c r="T40" s="10">
        <v>44928</v>
      </c>
      <c r="U40" s="20" t="s">
        <v>235</v>
      </c>
      <c r="V40" s="20" t="s">
        <v>236</v>
      </c>
    </row>
    <row r="41" spans="1:22" x14ac:dyDescent="0.2">
      <c r="A41" t="s">
        <v>59</v>
      </c>
      <c r="D41" s="24">
        <v>50000</v>
      </c>
      <c r="E41" s="20" t="s">
        <v>247</v>
      </c>
      <c r="F41" s="20" t="s">
        <v>62</v>
      </c>
      <c r="G41" s="24">
        <v>1047.1100000000001</v>
      </c>
      <c r="H41" s="24">
        <v>21.37</v>
      </c>
      <c r="I41" s="24">
        <v>2</v>
      </c>
      <c r="J41" s="24">
        <v>144</v>
      </c>
      <c r="K41" s="24">
        <v>1</v>
      </c>
      <c r="L41" s="24">
        <v>144</v>
      </c>
      <c r="M41" s="24">
        <v>3.5</v>
      </c>
      <c r="N41" s="20" t="s">
        <v>63</v>
      </c>
      <c r="O41" s="20" t="s">
        <v>63</v>
      </c>
      <c r="P41" s="20" t="s">
        <v>63</v>
      </c>
      <c r="Q41" s="24">
        <v>7.42</v>
      </c>
      <c r="R41" s="10">
        <v>43466</v>
      </c>
      <c r="S41" s="20" t="s">
        <v>159</v>
      </c>
      <c r="T41" s="10">
        <v>43466</v>
      </c>
      <c r="U41" s="20" t="s">
        <v>160</v>
      </c>
      <c r="V41" s="20" t="s">
        <v>163</v>
      </c>
    </row>
    <row r="42" spans="1:22" x14ac:dyDescent="0.2">
      <c r="A42" t="s">
        <v>59</v>
      </c>
      <c r="D42" s="24">
        <v>40000</v>
      </c>
      <c r="E42" s="20" t="s">
        <v>247</v>
      </c>
      <c r="F42" s="20" t="s">
        <v>62</v>
      </c>
      <c r="G42" s="24">
        <v>1456.36</v>
      </c>
      <c r="H42" s="24">
        <v>29.72</v>
      </c>
      <c r="I42" s="24">
        <v>2</v>
      </c>
      <c r="J42" s="24">
        <v>144</v>
      </c>
      <c r="K42" s="24">
        <v>1</v>
      </c>
      <c r="L42" s="24">
        <v>144</v>
      </c>
      <c r="M42" s="24">
        <v>6.87995</v>
      </c>
      <c r="N42" s="20" t="s">
        <v>63</v>
      </c>
      <c r="O42" s="20" t="s">
        <v>63</v>
      </c>
      <c r="P42" s="20" t="s">
        <v>63</v>
      </c>
      <c r="Q42" s="24">
        <v>10.32</v>
      </c>
      <c r="R42" s="10">
        <v>43466</v>
      </c>
      <c r="S42" s="20" t="s">
        <v>151</v>
      </c>
      <c r="T42" s="10">
        <v>43466</v>
      </c>
      <c r="U42" s="20" t="s">
        <v>152</v>
      </c>
      <c r="V42" s="20" t="s">
        <v>163</v>
      </c>
    </row>
    <row r="43" spans="1:22" x14ac:dyDescent="0.2">
      <c r="A43" t="s">
        <v>59</v>
      </c>
      <c r="D43" s="24">
        <v>80000</v>
      </c>
      <c r="E43" s="20" t="s">
        <v>217</v>
      </c>
      <c r="F43" s="20" t="s">
        <v>62</v>
      </c>
      <c r="G43" s="24">
        <v>259.89999999999998</v>
      </c>
      <c r="H43" s="24">
        <v>5.3</v>
      </c>
      <c r="I43" s="24">
        <v>2</v>
      </c>
      <c r="J43" s="24">
        <v>156</v>
      </c>
      <c r="K43" s="24">
        <v>1</v>
      </c>
      <c r="L43" s="24">
        <v>156</v>
      </c>
      <c r="M43" s="24">
        <v>1.02007</v>
      </c>
      <c r="N43" s="20" t="s">
        <v>63</v>
      </c>
      <c r="O43" s="20" t="s">
        <v>63</v>
      </c>
      <c r="P43" s="20" t="s">
        <v>63</v>
      </c>
      <c r="Q43" s="24">
        <v>1.7</v>
      </c>
      <c r="R43" s="10">
        <v>43467</v>
      </c>
      <c r="S43" s="20" t="s">
        <v>222</v>
      </c>
      <c r="T43" s="10">
        <v>43467</v>
      </c>
      <c r="U43" s="20" t="s">
        <v>223</v>
      </c>
      <c r="V43" s="20" t="s">
        <v>92</v>
      </c>
    </row>
    <row r="44" spans="1:22" x14ac:dyDescent="0.2">
      <c r="A44" t="s">
        <v>59</v>
      </c>
      <c r="D44" s="24">
        <v>60000</v>
      </c>
      <c r="E44" s="20" t="s">
        <v>241</v>
      </c>
      <c r="F44" s="20" t="s">
        <v>62</v>
      </c>
      <c r="G44" s="24">
        <v>39.979999999999997</v>
      </c>
      <c r="H44" s="24">
        <v>0.82</v>
      </c>
      <c r="I44" s="24">
        <v>2</v>
      </c>
      <c r="J44" s="24">
        <v>24</v>
      </c>
      <c r="K44" s="24">
        <v>1</v>
      </c>
      <c r="L44" s="24">
        <v>24</v>
      </c>
      <c r="M44" s="24">
        <v>0.95950999999999997</v>
      </c>
      <c r="N44" s="20" t="s">
        <v>63</v>
      </c>
      <c r="O44" s="20" t="s">
        <v>63</v>
      </c>
      <c r="P44" s="20" t="s">
        <v>63</v>
      </c>
      <c r="Q44" s="24">
        <v>1.7</v>
      </c>
      <c r="R44" s="10">
        <v>43466</v>
      </c>
      <c r="S44" s="20" t="s">
        <v>133</v>
      </c>
      <c r="T44" s="10">
        <v>44927</v>
      </c>
      <c r="U44" s="20" t="s">
        <v>134</v>
      </c>
      <c r="V44" s="20" t="s">
        <v>244</v>
      </c>
    </row>
    <row r="45" spans="1:22" x14ac:dyDescent="0.2">
      <c r="A45" t="s">
        <v>59</v>
      </c>
      <c r="D45" s="24">
        <v>100000</v>
      </c>
      <c r="E45" s="20" t="s">
        <v>217</v>
      </c>
      <c r="F45" s="20" t="s">
        <v>62</v>
      </c>
      <c r="G45" s="24">
        <v>5.67</v>
      </c>
      <c r="H45" s="24">
        <v>0.12</v>
      </c>
      <c r="I45" s="24">
        <v>2</v>
      </c>
      <c r="J45" s="24">
        <v>3</v>
      </c>
      <c r="K45" s="24">
        <v>1</v>
      </c>
      <c r="L45" s="24">
        <v>3</v>
      </c>
      <c r="M45" s="24">
        <v>1.2799100000000001</v>
      </c>
      <c r="N45" s="20" t="s">
        <v>63</v>
      </c>
      <c r="O45" s="20" t="s">
        <v>63</v>
      </c>
      <c r="P45" s="20" t="s">
        <v>63</v>
      </c>
      <c r="Q45" s="24">
        <v>1.93</v>
      </c>
      <c r="R45" s="10">
        <v>43467</v>
      </c>
      <c r="S45" s="20" t="s">
        <v>99</v>
      </c>
      <c r="T45" s="10">
        <v>43467</v>
      </c>
      <c r="U45" s="20" t="s">
        <v>100</v>
      </c>
      <c r="V45" s="20" t="s">
        <v>92</v>
      </c>
    </row>
    <row r="46" spans="1:22" x14ac:dyDescent="0.2">
      <c r="A46" t="s">
        <v>59</v>
      </c>
      <c r="D46" s="24">
        <v>80000</v>
      </c>
      <c r="E46" s="20" t="s">
        <v>241</v>
      </c>
      <c r="F46" s="20" t="s">
        <v>233</v>
      </c>
      <c r="G46" s="24">
        <v>12.25</v>
      </c>
      <c r="H46" s="24">
        <v>0.25</v>
      </c>
      <c r="I46" s="24">
        <v>2</v>
      </c>
      <c r="J46" s="24">
        <v>1</v>
      </c>
      <c r="K46" s="24">
        <v>1</v>
      </c>
      <c r="L46" s="24">
        <v>1</v>
      </c>
      <c r="M46" s="24">
        <v>9.93</v>
      </c>
      <c r="N46" s="20" t="s">
        <v>63</v>
      </c>
      <c r="O46" s="20" t="s">
        <v>63</v>
      </c>
      <c r="P46" s="20" t="s">
        <v>63</v>
      </c>
      <c r="Q46" s="24">
        <v>12.5</v>
      </c>
      <c r="R46" s="10">
        <v>43466</v>
      </c>
      <c r="S46" s="20" t="s">
        <v>245</v>
      </c>
      <c r="T46" s="10">
        <v>44927</v>
      </c>
      <c r="U46" s="20" t="s">
        <v>246</v>
      </c>
      <c r="V46" s="20" t="s">
        <v>244</v>
      </c>
    </row>
    <row r="47" spans="1:22" x14ac:dyDescent="0.2">
      <c r="A47" t="s">
        <v>59</v>
      </c>
      <c r="D47" s="24">
        <v>20000</v>
      </c>
      <c r="E47" s="20" t="s">
        <v>232</v>
      </c>
      <c r="F47" s="20" t="s">
        <v>62</v>
      </c>
      <c r="G47" s="24">
        <v>448.76</v>
      </c>
      <c r="H47" s="24">
        <v>9.16</v>
      </c>
      <c r="I47" s="24">
        <v>2</v>
      </c>
      <c r="J47" s="24">
        <v>144</v>
      </c>
      <c r="K47" s="24">
        <v>1</v>
      </c>
      <c r="L47" s="24">
        <v>144</v>
      </c>
      <c r="M47" s="24">
        <v>1.7193799999999999</v>
      </c>
      <c r="N47" s="20" t="s">
        <v>63</v>
      </c>
      <c r="O47" s="20" t="s">
        <v>63</v>
      </c>
      <c r="P47" s="20" t="s">
        <v>63</v>
      </c>
      <c r="Q47" s="24">
        <v>3.18</v>
      </c>
      <c r="R47" s="10">
        <v>43467</v>
      </c>
      <c r="S47" s="20" t="s">
        <v>230</v>
      </c>
      <c r="T47" s="10">
        <v>44928</v>
      </c>
      <c r="U47" s="20" t="s">
        <v>231</v>
      </c>
      <c r="V47" s="20" t="s">
        <v>236</v>
      </c>
    </row>
    <row r="48" spans="1:22" x14ac:dyDescent="0.2">
      <c r="A48" t="s">
        <v>59</v>
      </c>
      <c r="D48" s="24">
        <v>60000</v>
      </c>
      <c r="E48" s="20" t="s">
        <v>247</v>
      </c>
      <c r="F48" s="20" t="s">
        <v>62</v>
      </c>
      <c r="G48" s="24">
        <v>647.74</v>
      </c>
      <c r="H48" s="24">
        <v>13.22</v>
      </c>
      <c r="I48" s="24">
        <v>2</v>
      </c>
      <c r="J48" s="24">
        <v>144</v>
      </c>
      <c r="K48" s="24">
        <v>1</v>
      </c>
      <c r="L48" s="24">
        <v>144</v>
      </c>
      <c r="M48" s="24">
        <v>2.43004</v>
      </c>
      <c r="N48" s="20" t="s">
        <v>63</v>
      </c>
      <c r="O48" s="20" t="s">
        <v>63</v>
      </c>
      <c r="P48" s="20" t="s">
        <v>63</v>
      </c>
      <c r="Q48" s="24">
        <v>4.59</v>
      </c>
      <c r="R48" s="10">
        <v>43466</v>
      </c>
      <c r="S48" s="20" t="s">
        <v>119</v>
      </c>
      <c r="T48" s="10">
        <v>43466</v>
      </c>
      <c r="U48" s="20" t="s">
        <v>120</v>
      </c>
      <c r="V48" s="20" t="s">
        <v>163</v>
      </c>
    </row>
    <row r="49" spans="1:22" x14ac:dyDescent="0.2">
      <c r="A49" t="s">
        <v>59</v>
      </c>
      <c r="D49" s="24">
        <v>20000</v>
      </c>
      <c r="E49" s="20" t="s">
        <v>247</v>
      </c>
      <c r="F49" s="20" t="s">
        <v>62</v>
      </c>
      <c r="G49" s="24">
        <v>2485.1200000000003</v>
      </c>
      <c r="H49" s="24">
        <v>50.72</v>
      </c>
      <c r="I49" s="24">
        <v>2</v>
      </c>
      <c r="J49" s="24">
        <v>144</v>
      </c>
      <c r="K49" s="24">
        <v>1</v>
      </c>
      <c r="L49" s="24">
        <v>144</v>
      </c>
      <c r="M49" s="24">
        <v>8.5500799999999995</v>
      </c>
      <c r="N49" s="20" t="s">
        <v>63</v>
      </c>
      <c r="O49" s="20" t="s">
        <v>63</v>
      </c>
      <c r="P49" s="20" t="s">
        <v>63</v>
      </c>
      <c r="Q49" s="24">
        <v>17.61</v>
      </c>
      <c r="R49" s="10">
        <v>43466</v>
      </c>
      <c r="S49" s="20" t="s">
        <v>149</v>
      </c>
      <c r="T49" s="10">
        <v>43466</v>
      </c>
      <c r="U49" s="20" t="s">
        <v>150</v>
      </c>
      <c r="V49" s="20" t="s">
        <v>163</v>
      </c>
    </row>
    <row r="50" spans="1:22" x14ac:dyDescent="0.2">
      <c r="A50" t="s">
        <v>59</v>
      </c>
      <c r="D50" s="24">
        <v>60000</v>
      </c>
      <c r="E50" s="20" t="s">
        <v>217</v>
      </c>
      <c r="F50" s="20" t="s">
        <v>62</v>
      </c>
      <c r="G50" s="24">
        <v>384.55</v>
      </c>
      <c r="H50" s="24">
        <v>7.85</v>
      </c>
      <c r="I50" s="24">
        <v>2</v>
      </c>
      <c r="J50" s="24">
        <v>12</v>
      </c>
      <c r="K50" s="24">
        <v>1</v>
      </c>
      <c r="L50" s="24">
        <v>12</v>
      </c>
      <c r="M50" s="24">
        <v>15.000499999999999</v>
      </c>
      <c r="N50" s="20" t="s">
        <v>63</v>
      </c>
      <c r="O50" s="20" t="s">
        <v>63</v>
      </c>
      <c r="P50" s="20" t="s">
        <v>63</v>
      </c>
      <c r="Q50" s="24">
        <v>32.700000000000003</v>
      </c>
      <c r="R50" s="10">
        <v>43467</v>
      </c>
      <c r="S50" s="20" t="s">
        <v>220</v>
      </c>
      <c r="T50" s="10">
        <v>43467</v>
      </c>
      <c r="U50" s="20" t="s">
        <v>221</v>
      </c>
      <c r="V50" s="20" t="s">
        <v>92</v>
      </c>
    </row>
    <row r="51" spans="1:22" x14ac:dyDescent="0.2">
      <c r="A51" t="s">
        <v>59</v>
      </c>
      <c r="D51" s="24">
        <v>40000</v>
      </c>
      <c r="E51" s="20" t="s">
        <v>241</v>
      </c>
      <c r="F51" s="20" t="s">
        <v>62</v>
      </c>
      <c r="G51" s="24">
        <v>231.43999999999997</v>
      </c>
      <c r="H51" s="24">
        <v>4.72</v>
      </c>
      <c r="I51" s="24">
        <v>2</v>
      </c>
      <c r="J51" s="24">
        <v>144</v>
      </c>
      <c r="K51" s="24">
        <v>1</v>
      </c>
      <c r="L51" s="24">
        <v>144</v>
      </c>
      <c r="M51" s="24">
        <v>1.01942</v>
      </c>
      <c r="N51" s="20" t="s">
        <v>63</v>
      </c>
      <c r="O51" s="20" t="s">
        <v>63</v>
      </c>
      <c r="P51" s="20" t="s">
        <v>63</v>
      </c>
      <c r="Q51" s="24">
        <v>1.64</v>
      </c>
      <c r="R51" s="10">
        <v>43466</v>
      </c>
      <c r="S51" s="20" t="s">
        <v>129</v>
      </c>
      <c r="T51" s="10">
        <v>44927</v>
      </c>
      <c r="U51" s="20" t="s">
        <v>130</v>
      </c>
      <c r="V51" s="20" t="s">
        <v>244</v>
      </c>
    </row>
    <row r="52" spans="1:22" x14ac:dyDescent="0.2">
      <c r="A52" t="s">
        <v>59</v>
      </c>
      <c r="D52" s="24">
        <v>70000</v>
      </c>
      <c r="E52" s="20" t="s">
        <v>247</v>
      </c>
      <c r="F52" s="20" t="s">
        <v>62</v>
      </c>
      <c r="G52" s="24">
        <v>482.62999999999994</v>
      </c>
      <c r="H52" s="24">
        <v>9.85</v>
      </c>
      <c r="I52" s="24">
        <v>2</v>
      </c>
      <c r="J52" s="24">
        <v>144</v>
      </c>
      <c r="K52" s="24">
        <v>1</v>
      </c>
      <c r="L52" s="24">
        <v>144</v>
      </c>
      <c r="M52" s="24">
        <v>2.0700599999999998</v>
      </c>
      <c r="N52" s="20" t="s">
        <v>63</v>
      </c>
      <c r="O52" s="20" t="s">
        <v>63</v>
      </c>
      <c r="P52" s="20" t="s">
        <v>63</v>
      </c>
      <c r="Q52" s="24">
        <v>3.42</v>
      </c>
      <c r="R52" s="10">
        <v>43466</v>
      </c>
      <c r="S52" s="20" t="s">
        <v>123</v>
      </c>
      <c r="T52" s="10">
        <v>43466</v>
      </c>
      <c r="U52" s="20" t="s">
        <v>124</v>
      </c>
      <c r="V52" s="20" t="s">
        <v>163</v>
      </c>
    </row>
    <row r="53" spans="1:22" x14ac:dyDescent="0.2">
      <c r="A53" t="s">
        <v>59</v>
      </c>
      <c r="D53" s="24">
        <v>110000</v>
      </c>
      <c r="E53" s="20" t="s">
        <v>217</v>
      </c>
      <c r="F53" s="20" t="s">
        <v>62</v>
      </c>
      <c r="G53" s="24">
        <v>2.82</v>
      </c>
      <c r="H53" s="24">
        <v>0.06</v>
      </c>
      <c r="I53" s="24">
        <v>2</v>
      </c>
      <c r="J53" s="24">
        <v>1</v>
      </c>
      <c r="K53" s="24">
        <v>1</v>
      </c>
      <c r="L53" s="24">
        <v>1</v>
      </c>
      <c r="M53" s="24">
        <v>1.43994</v>
      </c>
      <c r="N53" s="20" t="s">
        <v>63</v>
      </c>
      <c r="O53" s="20" t="s">
        <v>63</v>
      </c>
      <c r="P53" s="20" t="s">
        <v>63</v>
      </c>
      <c r="Q53" s="24">
        <v>2.88</v>
      </c>
      <c r="R53" s="10">
        <v>43467</v>
      </c>
      <c r="S53" s="20" t="s">
        <v>101</v>
      </c>
      <c r="T53" s="10">
        <v>43467</v>
      </c>
      <c r="U53" s="20" t="s">
        <v>102</v>
      </c>
      <c r="V53" s="20" t="s">
        <v>92</v>
      </c>
    </row>
    <row r="54" spans="1:22" x14ac:dyDescent="0.2">
      <c r="A54" t="s">
        <v>59</v>
      </c>
      <c r="D54" s="24">
        <v>90000</v>
      </c>
      <c r="E54" s="20" t="s">
        <v>241</v>
      </c>
      <c r="F54" s="20" t="s">
        <v>62</v>
      </c>
      <c r="G54" s="24">
        <v>0.68</v>
      </c>
      <c r="H54" s="24">
        <v>0.01</v>
      </c>
      <c r="I54" s="24">
        <v>2</v>
      </c>
      <c r="J54" s="24">
        <v>1</v>
      </c>
      <c r="K54" s="24">
        <v>1</v>
      </c>
      <c r="L54" s="24">
        <v>1</v>
      </c>
      <c r="M54" s="24">
        <v>0.42985000000000001</v>
      </c>
      <c r="N54" s="20" t="s">
        <v>63</v>
      </c>
      <c r="O54" s="20" t="s">
        <v>63</v>
      </c>
      <c r="P54" s="20" t="s">
        <v>63</v>
      </c>
      <c r="Q54" s="24">
        <v>0.69</v>
      </c>
      <c r="R54" s="10">
        <v>43466</v>
      </c>
      <c r="S54" s="20" t="s">
        <v>135</v>
      </c>
      <c r="T54" s="10">
        <v>44927</v>
      </c>
      <c r="U54" s="20" t="s">
        <v>136</v>
      </c>
      <c r="V54" s="20" t="s">
        <v>244</v>
      </c>
    </row>
    <row r="55" spans="1:22" x14ac:dyDescent="0.2">
      <c r="A55" t="s">
        <v>59</v>
      </c>
      <c r="D55" s="24">
        <v>30000</v>
      </c>
      <c r="E55" s="20" t="s">
        <v>232</v>
      </c>
      <c r="F55" s="20" t="s">
        <v>62</v>
      </c>
      <c r="G55" s="24">
        <v>276.70999999999998</v>
      </c>
      <c r="H55" s="24">
        <v>5.65</v>
      </c>
      <c r="I55" s="24">
        <v>2</v>
      </c>
      <c r="J55" s="24">
        <v>156</v>
      </c>
      <c r="K55" s="24">
        <v>1</v>
      </c>
      <c r="L55" s="24">
        <v>156</v>
      </c>
      <c r="M55" s="24">
        <v>0.87</v>
      </c>
      <c r="N55" s="20" t="s">
        <v>63</v>
      </c>
      <c r="O55" s="20" t="s">
        <v>63</v>
      </c>
      <c r="P55" s="20" t="s">
        <v>63</v>
      </c>
      <c r="Q55" s="24">
        <v>1.81</v>
      </c>
      <c r="R55" s="10">
        <v>43467</v>
      </c>
      <c r="S55" s="20" t="s">
        <v>117</v>
      </c>
      <c r="T55" s="10">
        <v>44928</v>
      </c>
      <c r="U55" s="20" t="s">
        <v>118</v>
      </c>
      <c r="V55" s="20" t="s">
        <v>236</v>
      </c>
    </row>
    <row r="56" spans="1:22" x14ac:dyDescent="0.2">
      <c r="A56" t="s">
        <v>59</v>
      </c>
      <c r="D56" s="24">
        <v>170000</v>
      </c>
      <c r="E56" s="20" t="s">
        <v>247</v>
      </c>
      <c r="F56" s="20" t="s">
        <v>62</v>
      </c>
      <c r="G56" s="24">
        <v>3.14</v>
      </c>
      <c r="H56" s="24">
        <v>0.06</v>
      </c>
      <c r="I56" s="24">
        <v>2</v>
      </c>
      <c r="J56" s="24">
        <v>1</v>
      </c>
      <c r="K56" s="24">
        <v>1</v>
      </c>
      <c r="L56" s="24">
        <v>1</v>
      </c>
      <c r="M56" s="24">
        <v>1.6099399999999999</v>
      </c>
      <c r="N56" s="20" t="s">
        <v>63</v>
      </c>
      <c r="O56" s="20" t="s">
        <v>63</v>
      </c>
      <c r="P56" s="20" t="s">
        <v>63</v>
      </c>
      <c r="Q56" s="24">
        <v>3.2</v>
      </c>
      <c r="R56" s="10">
        <v>43466</v>
      </c>
      <c r="S56" s="20" t="s">
        <v>155</v>
      </c>
      <c r="T56" s="10">
        <v>43466</v>
      </c>
      <c r="U56" s="20" t="s">
        <v>156</v>
      </c>
      <c r="V56" s="20" t="s">
        <v>163</v>
      </c>
    </row>
    <row r="57" spans="1:22" x14ac:dyDescent="0.2">
      <c r="A57" t="s">
        <v>59</v>
      </c>
      <c r="D57" s="24">
        <v>10000</v>
      </c>
      <c r="E57" s="20" t="s">
        <v>247</v>
      </c>
      <c r="F57" s="20" t="s">
        <v>62</v>
      </c>
      <c r="G57" s="24">
        <v>9947.5500000000011</v>
      </c>
      <c r="H57" s="24">
        <v>203.01</v>
      </c>
      <c r="I57" s="24">
        <v>2</v>
      </c>
      <c r="J57" s="24">
        <v>144</v>
      </c>
      <c r="K57" s="24">
        <v>1</v>
      </c>
      <c r="L57" s="24">
        <v>144</v>
      </c>
      <c r="M57" s="24">
        <v>42.720130000000005</v>
      </c>
      <c r="N57" s="20" t="s">
        <v>63</v>
      </c>
      <c r="O57" s="20" t="s">
        <v>63</v>
      </c>
      <c r="P57" s="20" t="s">
        <v>63</v>
      </c>
      <c r="Q57" s="24">
        <v>70.489999999999995</v>
      </c>
      <c r="R57" s="10">
        <v>43466</v>
      </c>
      <c r="S57" s="20" t="s">
        <v>224</v>
      </c>
      <c r="T57" s="10">
        <v>43466</v>
      </c>
      <c r="U57" s="20" t="s">
        <v>225</v>
      </c>
      <c r="V57" s="20" t="s">
        <v>163</v>
      </c>
    </row>
    <row r="58" spans="1:22" x14ac:dyDescent="0.2">
      <c r="A58" t="s">
        <v>59</v>
      </c>
      <c r="D58" s="24">
        <v>50000</v>
      </c>
      <c r="E58" s="20" t="s">
        <v>217</v>
      </c>
      <c r="F58" s="20" t="s">
        <v>62</v>
      </c>
      <c r="G58" s="24">
        <v>414.89</v>
      </c>
      <c r="H58" s="24">
        <v>8.4700000000000006</v>
      </c>
      <c r="I58" s="24">
        <v>2</v>
      </c>
      <c r="J58" s="24">
        <v>144</v>
      </c>
      <c r="K58" s="24">
        <v>1</v>
      </c>
      <c r="L58" s="24">
        <v>144</v>
      </c>
      <c r="M58" s="24">
        <v>1.95997</v>
      </c>
      <c r="N58" s="20" t="s">
        <v>63</v>
      </c>
      <c r="O58" s="20" t="s">
        <v>63</v>
      </c>
      <c r="P58" s="20" t="s">
        <v>63</v>
      </c>
      <c r="Q58" s="24">
        <v>2.94</v>
      </c>
      <c r="R58" s="10">
        <v>43467</v>
      </c>
      <c r="S58" s="20" t="s">
        <v>95</v>
      </c>
      <c r="T58" s="10">
        <v>43467</v>
      </c>
      <c r="U58" s="20" t="s">
        <v>96</v>
      </c>
      <c r="V58" s="20" t="s">
        <v>92</v>
      </c>
    </row>
    <row r="59" spans="1:22" x14ac:dyDescent="0.2">
      <c r="A59" t="s">
        <v>59</v>
      </c>
      <c r="D59" s="24">
        <v>30000</v>
      </c>
      <c r="E59" s="20" t="s">
        <v>241</v>
      </c>
      <c r="F59" s="20" t="s">
        <v>62</v>
      </c>
      <c r="G59" s="24">
        <v>238.49</v>
      </c>
      <c r="H59" s="24">
        <v>4.87</v>
      </c>
      <c r="I59" s="24">
        <v>2</v>
      </c>
      <c r="J59" s="24">
        <v>144</v>
      </c>
      <c r="K59" s="24">
        <v>1</v>
      </c>
      <c r="L59" s="24">
        <v>144</v>
      </c>
      <c r="M59" s="24">
        <v>1.1205400000000001</v>
      </c>
      <c r="N59" s="20" t="s">
        <v>63</v>
      </c>
      <c r="O59" s="20" t="s">
        <v>63</v>
      </c>
      <c r="P59" s="20" t="s">
        <v>63</v>
      </c>
      <c r="Q59" s="24">
        <v>1.69</v>
      </c>
      <c r="R59" s="10">
        <v>43466</v>
      </c>
      <c r="S59" s="20" t="s">
        <v>226</v>
      </c>
      <c r="T59" s="10">
        <v>44927</v>
      </c>
      <c r="U59" s="20" t="s">
        <v>227</v>
      </c>
      <c r="V59" s="20" t="s">
        <v>244</v>
      </c>
    </row>
    <row r="60" spans="1:22" x14ac:dyDescent="0.2">
      <c r="A60" t="s">
        <v>59</v>
      </c>
      <c r="D60">
        <f>SUBTOTAL(109,SalesInvoiceLine[Line No.])</f>
        <v>3400000</v>
      </c>
      <c r="G60">
        <f>SUBTOTAL(109,SalesInvoiceLine[Total Sales])</f>
        <v>40750.159999999996</v>
      </c>
      <c r="H60">
        <f>SUBTOTAL(109,SalesInvoiceLine[Discount Amount])</f>
        <v>831.6400000000001</v>
      </c>
      <c r="I60">
        <f>SUBTOTAL(109,SalesInvoiceLine[Line Discount %])</f>
        <v>98</v>
      </c>
      <c r="J60">
        <f>SUBTOTAL(109,SalesInvoiceLine[Quantity])</f>
        <v>3982</v>
      </c>
      <c r="K60">
        <f>SUBTOTAL(109,SalesInvoiceLine[Qty. per UoM])</f>
        <v>49</v>
      </c>
      <c r="L60">
        <f>SUBTOTAL(109,SalesInvoiceLine[Quantity (Base)])</f>
        <v>3982</v>
      </c>
      <c r="M60">
        <f>SUBTOTAL(109,SalesInvoiceLine[Unit Cost])</f>
        <v>258.99906000000004</v>
      </c>
      <c r="Q60">
        <f>SUBTOTAL(109,SalesInvoiceLine[Unit Price])</f>
        <v>464.77</v>
      </c>
      <c r="V60">
        <f>SUBTOTAL(103,SalesInvoiceLine[Customer- Name])</f>
        <v>49</v>
      </c>
    </row>
  </sheetData>
  <pageMargins left="0.7" right="0.7" top="0.75" bottom="0.75" header="0.3" footer="0.3"/>
  <pageSetup scale="49" fitToHeight="0" orientation="landscape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0"/>
  <sheetViews>
    <sheetView workbookViewId="0"/>
  </sheetViews>
  <sheetFormatPr defaultRowHeight="14.25" x14ac:dyDescent="0.2"/>
  <sheetData>
    <row r="1" spans="1:23" x14ac:dyDescent="0.2">
      <c r="A1" s="19" t="s">
        <v>216</v>
      </c>
      <c r="C1" s="19" t="s">
        <v>1</v>
      </c>
      <c r="D1" s="19" t="s">
        <v>2</v>
      </c>
      <c r="E1" s="19" t="s">
        <v>214</v>
      </c>
    </row>
    <row r="3" spans="1:23" x14ac:dyDescent="0.2">
      <c r="C3" s="19" t="s">
        <v>3</v>
      </c>
      <c r="D3" s="19" t="s">
        <v>4</v>
      </c>
    </row>
    <row r="4" spans="1:23" x14ac:dyDescent="0.2">
      <c r="C4" s="19" t="s">
        <v>26</v>
      </c>
    </row>
    <row r="5" spans="1:23" x14ac:dyDescent="0.2">
      <c r="A5" s="19" t="s">
        <v>5</v>
      </c>
      <c r="C5" s="19" t="s">
        <v>27</v>
      </c>
      <c r="D5" s="19" t="s">
        <v>399</v>
      </c>
      <c r="E5" s="19" t="s">
        <v>215</v>
      </c>
    </row>
    <row r="7" spans="1:23" x14ac:dyDescent="0.2">
      <c r="A7" s="19" t="s">
        <v>6</v>
      </c>
      <c r="D7" s="19" t="s">
        <v>7</v>
      </c>
      <c r="E7" s="19" t="s">
        <v>53</v>
      </c>
      <c r="F7" s="19" t="s">
        <v>54</v>
      </c>
      <c r="G7" s="19" t="s">
        <v>55</v>
      </c>
    </row>
    <row r="8" spans="1:23" x14ac:dyDescent="0.2">
      <c r="A8" s="19" t="s">
        <v>6</v>
      </c>
      <c r="D8" s="19" t="s">
        <v>8</v>
      </c>
      <c r="E8" s="19" t="s">
        <v>10</v>
      </c>
      <c r="F8" s="19" t="s">
        <v>11</v>
      </c>
      <c r="G8" s="19" t="s">
        <v>12</v>
      </c>
      <c r="H8" s="19" t="s">
        <v>24</v>
      </c>
      <c r="I8" s="19" t="s">
        <v>22</v>
      </c>
      <c r="J8" s="19" t="s">
        <v>28</v>
      </c>
      <c r="K8" s="19" t="s">
        <v>17</v>
      </c>
      <c r="L8" s="19" t="s">
        <v>52</v>
      </c>
      <c r="M8" s="19" t="s">
        <v>29</v>
      </c>
      <c r="N8" s="19" t="s">
        <v>13</v>
      </c>
      <c r="O8" s="19" t="s">
        <v>30</v>
      </c>
      <c r="P8" s="19" t="s">
        <v>31</v>
      </c>
      <c r="Q8" s="19" t="s">
        <v>14</v>
      </c>
      <c r="R8" s="19" t="s">
        <v>21</v>
      </c>
      <c r="S8" s="19" t="s">
        <v>15</v>
      </c>
      <c r="T8" s="19" t="s">
        <v>16</v>
      </c>
      <c r="U8" s="19" t="s">
        <v>32</v>
      </c>
      <c r="V8" s="19" t="s">
        <v>33</v>
      </c>
      <c r="W8" s="19" t="s">
        <v>34</v>
      </c>
    </row>
    <row r="9" spans="1:23" x14ac:dyDescent="0.2">
      <c r="A9" s="19" t="s">
        <v>6</v>
      </c>
      <c r="D9" s="19" t="s">
        <v>9</v>
      </c>
      <c r="E9" s="19" t="s">
        <v>35</v>
      </c>
      <c r="F9" s="19" t="s">
        <v>36</v>
      </c>
      <c r="G9" s="19" t="s">
        <v>37</v>
      </c>
      <c r="H9" s="19" t="s">
        <v>38</v>
      </c>
      <c r="I9" s="19" t="s">
        <v>39</v>
      </c>
      <c r="J9" s="19" t="s">
        <v>40</v>
      </c>
      <c r="K9" s="19" t="s">
        <v>41</v>
      </c>
      <c r="L9" s="19" t="s">
        <v>42</v>
      </c>
      <c r="M9" s="19" t="s">
        <v>43</v>
      </c>
      <c r="N9" s="19" t="s">
        <v>44</v>
      </c>
      <c r="O9" s="19" t="s">
        <v>45</v>
      </c>
      <c r="P9" s="19" t="s">
        <v>46</v>
      </c>
      <c r="Q9" s="19" t="s">
        <v>47</v>
      </c>
      <c r="R9" s="19" t="s">
        <v>48</v>
      </c>
      <c r="S9" s="19" t="s">
        <v>27</v>
      </c>
      <c r="T9" s="19" t="s">
        <v>49</v>
      </c>
      <c r="U9" s="19" t="s">
        <v>56</v>
      </c>
      <c r="V9" s="19" t="s">
        <v>57</v>
      </c>
      <c r="W9" s="19" t="s">
        <v>58</v>
      </c>
    </row>
    <row r="10" spans="1:23" x14ac:dyDescent="0.2">
      <c r="D10" s="19" t="s">
        <v>209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0"/>
  <sheetViews>
    <sheetView workbookViewId="0"/>
  </sheetViews>
  <sheetFormatPr defaultRowHeight="14.25" x14ac:dyDescent="0.2"/>
  <sheetData>
    <row r="1" spans="1:23" x14ac:dyDescent="0.2">
      <c r="A1" s="19" t="s">
        <v>216</v>
      </c>
      <c r="C1" s="19" t="s">
        <v>1</v>
      </c>
      <c r="D1" s="19" t="s">
        <v>2</v>
      </c>
      <c r="E1" s="19" t="s">
        <v>214</v>
      </c>
    </row>
    <row r="3" spans="1:23" x14ac:dyDescent="0.2">
      <c r="C3" s="19" t="s">
        <v>3</v>
      </c>
      <c r="D3" s="19" t="s">
        <v>4</v>
      </c>
    </row>
    <row r="4" spans="1:23" x14ac:dyDescent="0.2">
      <c r="C4" s="19" t="s">
        <v>26</v>
      </c>
    </row>
    <row r="5" spans="1:23" x14ac:dyDescent="0.2">
      <c r="A5" s="19" t="s">
        <v>5</v>
      </c>
      <c r="C5" s="19" t="s">
        <v>27</v>
      </c>
      <c r="D5" s="19" t="s">
        <v>399</v>
      </c>
      <c r="E5" s="19" t="s">
        <v>215</v>
      </c>
    </row>
    <row r="7" spans="1:23" x14ac:dyDescent="0.2">
      <c r="A7" s="19" t="s">
        <v>6</v>
      </c>
      <c r="D7" s="19" t="s">
        <v>7</v>
      </c>
      <c r="E7" s="19" t="s">
        <v>53</v>
      </c>
      <c r="F7" s="19" t="s">
        <v>54</v>
      </c>
      <c r="G7" s="19" t="s">
        <v>55</v>
      </c>
    </row>
    <row r="8" spans="1:23" x14ac:dyDescent="0.2">
      <c r="A8" s="19" t="s">
        <v>6</v>
      </c>
      <c r="D8" s="19" t="s">
        <v>8</v>
      </c>
      <c r="E8" s="19" t="s">
        <v>10</v>
      </c>
      <c r="F8" s="19" t="s">
        <v>11</v>
      </c>
      <c r="G8" s="19" t="s">
        <v>12</v>
      </c>
      <c r="H8" s="19" t="s">
        <v>24</v>
      </c>
      <c r="I8" s="19" t="s">
        <v>22</v>
      </c>
      <c r="J8" s="19" t="s">
        <v>28</v>
      </c>
      <c r="K8" s="19" t="s">
        <v>17</v>
      </c>
      <c r="L8" s="19" t="s">
        <v>52</v>
      </c>
      <c r="M8" s="19" t="s">
        <v>29</v>
      </c>
      <c r="N8" s="19" t="s">
        <v>13</v>
      </c>
      <c r="O8" s="19" t="s">
        <v>30</v>
      </c>
      <c r="P8" s="19" t="s">
        <v>31</v>
      </c>
      <c r="Q8" s="19" t="s">
        <v>14</v>
      </c>
      <c r="R8" s="19" t="s">
        <v>21</v>
      </c>
      <c r="S8" s="19" t="s">
        <v>15</v>
      </c>
      <c r="T8" s="19" t="s">
        <v>16</v>
      </c>
      <c r="U8" s="19" t="s">
        <v>32</v>
      </c>
      <c r="V8" s="19" t="s">
        <v>33</v>
      </c>
      <c r="W8" s="19" t="s">
        <v>34</v>
      </c>
    </row>
    <row r="9" spans="1:23" x14ac:dyDescent="0.2">
      <c r="A9" s="19" t="s">
        <v>6</v>
      </c>
      <c r="D9" s="19" t="s">
        <v>9</v>
      </c>
      <c r="E9" s="19" t="s">
        <v>35</v>
      </c>
      <c r="F9" s="19" t="s">
        <v>36</v>
      </c>
      <c r="G9" s="19" t="s">
        <v>37</v>
      </c>
      <c r="H9" s="19" t="s">
        <v>38</v>
      </c>
      <c r="I9" s="19" t="s">
        <v>39</v>
      </c>
      <c r="J9" s="19" t="s">
        <v>40</v>
      </c>
      <c r="K9" s="19" t="s">
        <v>41</v>
      </c>
      <c r="L9" s="19" t="s">
        <v>42</v>
      </c>
      <c r="M9" s="19" t="s">
        <v>43</v>
      </c>
      <c r="N9" s="19" t="s">
        <v>44</v>
      </c>
      <c r="O9" s="19" t="s">
        <v>45</v>
      </c>
      <c r="P9" s="19" t="s">
        <v>46</v>
      </c>
      <c r="Q9" s="19" t="s">
        <v>47</v>
      </c>
      <c r="R9" s="19" t="s">
        <v>48</v>
      </c>
      <c r="S9" s="19" t="s">
        <v>27</v>
      </c>
      <c r="T9" s="19" t="s">
        <v>49</v>
      </c>
      <c r="U9" s="19" t="s">
        <v>56</v>
      </c>
      <c r="V9" s="19" t="s">
        <v>57</v>
      </c>
      <c r="W9" s="19" t="s">
        <v>58</v>
      </c>
    </row>
    <row r="10" spans="1:23" x14ac:dyDescent="0.2">
      <c r="D10" s="19" t="s">
        <v>209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0D69A-6BB3-4B3F-95F9-EC78C09DD982}">
  <dimension ref="A1:AO60"/>
  <sheetViews>
    <sheetView workbookViewId="0"/>
  </sheetViews>
  <sheetFormatPr defaultRowHeight="14.25" x14ac:dyDescent="0.2"/>
  <sheetData>
    <row r="1" spans="1:41" x14ac:dyDescent="0.2">
      <c r="A1" s="19" t="s">
        <v>401</v>
      </c>
      <c r="C1" s="19" t="s">
        <v>1</v>
      </c>
      <c r="D1" s="19" t="s">
        <v>60</v>
      </c>
      <c r="E1" s="19" t="s">
        <v>61</v>
      </c>
      <c r="F1" s="19" t="s">
        <v>61</v>
      </c>
      <c r="G1" s="19" t="s">
        <v>61</v>
      </c>
      <c r="H1" s="19" t="s">
        <v>61</v>
      </c>
      <c r="I1" s="19" t="s">
        <v>61</v>
      </c>
      <c r="J1" s="19" t="s">
        <v>61</v>
      </c>
      <c r="K1" s="19" t="s">
        <v>61</v>
      </c>
      <c r="L1" s="19" t="s">
        <v>61</v>
      </c>
      <c r="M1" s="19" t="s">
        <v>61</v>
      </c>
      <c r="N1" s="19" t="s">
        <v>61</v>
      </c>
      <c r="O1" s="19" t="s">
        <v>61</v>
      </c>
      <c r="P1" s="19" t="s">
        <v>61</v>
      </c>
      <c r="Q1" s="19" t="s">
        <v>61</v>
      </c>
      <c r="R1" s="19" t="s">
        <v>61</v>
      </c>
      <c r="S1" s="19" t="s">
        <v>61</v>
      </c>
      <c r="T1" s="19" t="s">
        <v>61</v>
      </c>
      <c r="U1" s="19" t="s">
        <v>61</v>
      </c>
      <c r="V1" s="19" t="s">
        <v>61</v>
      </c>
      <c r="W1" s="19" t="s">
        <v>214</v>
      </c>
    </row>
    <row r="3" spans="1:41" x14ac:dyDescent="0.2">
      <c r="C3" s="19" t="s">
        <v>3</v>
      </c>
      <c r="D3" s="19" t="s">
        <v>4</v>
      </c>
    </row>
    <row r="4" spans="1:41" x14ac:dyDescent="0.2">
      <c r="C4" s="19" t="s">
        <v>26</v>
      </c>
    </row>
    <row r="5" spans="1:41" x14ac:dyDescent="0.2">
      <c r="A5" s="19" t="s">
        <v>5</v>
      </c>
      <c r="C5" s="19" t="s">
        <v>27</v>
      </c>
      <c r="D5" s="19" t="s">
        <v>399</v>
      </c>
      <c r="W5" s="19" t="s">
        <v>215</v>
      </c>
    </row>
    <row r="7" spans="1:41" x14ac:dyDescent="0.2">
      <c r="A7" s="19" t="s">
        <v>6</v>
      </c>
      <c r="D7" s="19" t="s">
        <v>7</v>
      </c>
      <c r="W7" s="19" t="s">
        <v>53</v>
      </c>
      <c r="X7" s="19" t="s">
        <v>54</v>
      </c>
      <c r="Y7" s="19" t="s">
        <v>55</v>
      </c>
    </row>
    <row r="8" spans="1:41" x14ac:dyDescent="0.2">
      <c r="A8" s="19" t="s">
        <v>6</v>
      </c>
      <c r="D8" s="19" t="s">
        <v>8</v>
      </c>
      <c r="W8" s="19" t="s">
        <v>10</v>
      </c>
      <c r="X8" s="19" t="s">
        <v>11</v>
      </c>
      <c r="Y8" s="19" t="s">
        <v>12</v>
      </c>
      <c r="Z8" s="19" t="s">
        <v>24</v>
      </c>
      <c r="AA8" s="19" t="s">
        <v>22</v>
      </c>
      <c r="AB8" s="19" t="s">
        <v>28</v>
      </c>
      <c r="AC8" s="19" t="s">
        <v>17</v>
      </c>
      <c r="AD8" s="19" t="s">
        <v>52</v>
      </c>
      <c r="AE8" s="19" t="s">
        <v>29</v>
      </c>
      <c r="AF8" s="19" t="s">
        <v>13</v>
      </c>
      <c r="AG8" s="19" t="s">
        <v>30</v>
      </c>
      <c r="AH8" s="19" t="s">
        <v>31</v>
      </c>
      <c r="AI8" s="19" t="s">
        <v>14</v>
      </c>
      <c r="AJ8" s="19" t="s">
        <v>21</v>
      </c>
      <c r="AK8" s="19" t="s">
        <v>15</v>
      </c>
      <c r="AL8" s="19" t="s">
        <v>16</v>
      </c>
      <c r="AM8" s="19" t="s">
        <v>32</v>
      </c>
      <c r="AN8" s="19" t="s">
        <v>33</v>
      </c>
      <c r="AO8" s="19" t="s">
        <v>34</v>
      </c>
    </row>
    <row r="9" spans="1:41" x14ac:dyDescent="0.2">
      <c r="A9" s="19" t="s">
        <v>6</v>
      </c>
      <c r="D9" s="19" t="s">
        <v>9</v>
      </c>
      <c r="W9" s="19" t="s">
        <v>35</v>
      </c>
      <c r="X9" s="19" t="s">
        <v>36</v>
      </c>
      <c r="Y9" s="19" t="s">
        <v>37</v>
      </c>
      <c r="Z9" s="19" t="s">
        <v>38</v>
      </c>
      <c r="AA9" s="19" t="s">
        <v>39</v>
      </c>
      <c r="AB9" s="19" t="s">
        <v>40</v>
      </c>
      <c r="AC9" s="19" t="s">
        <v>41</v>
      </c>
      <c r="AD9" s="19" t="s">
        <v>42</v>
      </c>
      <c r="AE9" s="19" t="s">
        <v>43</v>
      </c>
      <c r="AF9" s="19" t="s">
        <v>44</v>
      </c>
      <c r="AG9" s="19" t="s">
        <v>45</v>
      </c>
      <c r="AH9" s="19" t="s">
        <v>46</v>
      </c>
      <c r="AI9" s="19" t="s">
        <v>47</v>
      </c>
      <c r="AJ9" s="19" t="s">
        <v>48</v>
      </c>
      <c r="AK9" s="19" t="s">
        <v>27</v>
      </c>
      <c r="AL9" s="19" t="s">
        <v>49</v>
      </c>
      <c r="AM9" s="19" t="s">
        <v>56</v>
      </c>
      <c r="AN9" s="19" t="s">
        <v>57</v>
      </c>
      <c r="AO9" s="19" t="s">
        <v>58</v>
      </c>
    </row>
    <row r="10" spans="1:41" x14ac:dyDescent="0.2">
      <c r="D10" s="19" t="s">
        <v>10</v>
      </c>
      <c r="E10" s="19" t="s">
        <v>11</v>
      </c>
      <c r="F10" s="19" t="s">
        <v>12</v>
      </c>
      <c r="G10" s="19" t="s">
        <v>24</v>
      </c>
      <c r="H10" s="19" t="s">
        <v>22</v>
      </c>
      <c r="I10" s="19" t="s">
        <v>28</v>
      </c>
      <c r="J10" s="19" t="s">
        <v>17</v>
      </c>
      <c r="K10" s="19" t="s">
        <v>52</v>
      </c>
      <c r="L10" s="19" t="s">
        <v>29</v>
      </c>
      <c r="M10" s="19" t="s">
        <v>13</v>
      </c>
      <c r="N10" s="19" t="s">
        <v>30</v>
      </c>
      <c r="O10" s="19" t="s">
        <v>31</v>
      </c>
      <c r="P10" s="19" t="s">
        <v>14</v>
      </c>
      <c r="Q10" s="19" t="s">
        <v>21</v>
      </c>
      <c r="R10" s="19" t="s">
        <v>15</v>
      </c>
      <c r="S10" s="19" t="s">
        <v>16</v>
      </c>
      <c r="T10" s="19" t="s">
        <v>32</v>
      </c>
      <c r="U10" s="19" t="s">
        <v>33</v>
      </c>
      <c r="V10" s="19" t="s">
        <v>34</v>
      </c>
    </row>
    <row r="11" spans="1:41" x14ac:dyDescent="0.2">
      <c r="A11" s="19" t="s">
        <v>59</v>
      </c>
      <c r="D11" s="19" t="s">
        <v>75</v>
      </c>
      <c r="E11" s="19" t="s">
        <v>232</v>
      </c>
      <c r="F11" s="19" t="s">
        <v>233</v>
      </c>
      <c r="G11" s="19" t="s">
        <v>370</v>
      </c>
      <c r="H11" s="19" t="s">
        <v>196</v>
      </c>
      <c r="I11" s="19" t="s">
        <v>74</v>
      </c>
      <c r="J11" s="19" t="s">
        <v>65</v>
      </c>
      <c r="K11" s="19" t="s">
        <v>65</v>
      </c>
      <c r="L11" s="19" t="s">
        <v>65</v>
      </c>
      <c r="M11" s="19" t="s">
        <v>371</v>
      </c>
      <c r="Q11" s="19" t="s">
        <v>372</v>
      </c>
      <c r="R11" s="19" t="s">
        <v>252</v>
      </c>
      <c r="S11" s="19" t="s">
        <v>239</v>
      </c>
      <c r="T11" s="19" t="s">
        <v>355</v>
      </c>
      <c r="U11" s="19" t="s">
        <v>240</v>
      </c>
      <c r="V11" s="19" t="s">
        <v>236</v>
      </c>
    </row>
    <row r="12" spans="1:41" x14ac:dyDescent="0.2">
      <c r="A12" s="19" t="s">
        <v>59</v>
      </c>
      <c r="D12" s="19" t="s">
        <v>79</v>
      </c>
      <c r="E12" s="19" t="s">
        <v>247</v>
      </c>
      <c r="F12" s="19" t="s">
        <v>62</v>
      </c>
      <c r="G12" s="19" t="s">
        <v>388</v>
      </c>
      <c r="H12" s="19" t="s">
        <v>389</v>
      </c>
      <c r="I12" s="19" t="s">
        <v>74</v>
      </c>
      <c r="J12" s="19" t="s">
        <v>165</v>
      </c>
      <c r="K12" s="19" t="s">
        <v>65</v>
      </c>
      <c r="L12" s="19" t="s">
        <v>165</v>
      </c>
      <c r="M12" s="19" t="s">
        <v>313</v>
      </c>
      <c r="Q12" s="19" t="s">
        <v>212</v>
      </c>
      <c r="R12" s="19" t="s">
        <v>374</v>
      </c>
      <c r="S12" s="19" t="s">
        <v>121</v>
      </c>
      <c r="T12" s="19" t="s">
        <v>374</v>
      </c>
      <c r="U12" s="19" t="s">
        <v>122</v>
      </c>
      <c r="V12" s="19" t="s">
        <v>163</v>
      </c>
    </row>
    <row r="13" spans="1:41" x14ac:dyDescent="0.2">
      <c r="A13" s="19" t="s">
        <v>59</v>
      </c>
      <c r="D13" s="19" t="s">
        <v>76</v>
      </c>
      <c r="E13" s="19" t="s">
        <v>232</v>
      </c>
      <c r="F13" s="19" t="s">
        <v>62</v>
      </c>
      <c r="G13" s="19" t="s">
        <v>338</v>
      </c>
      <c r="H13" s="19" t="s">
        <v>178</v>
      </c>
      <c r="I13" s="19" t="s">
        <v>74</v>
      </c>
      <c r="J13" s="19" t="s">
        <v>65</v>
      </c>
      <c r="K13" s="19" t="s">
        <v>65</v>
      </c>
      <c r="L13" s="19" t="s">
        <v>65</v>
      </c>
      <c r="M13" s="19" t="s">
        <v>332</v>
      </c>
      <c r="Q13" s="19" t="s">
        <v>333</v>
      </c>
      <c r="R13" s="19" t="s">
        <v>252</v>
      </c>
      <c r="S13" s="19" t="s">
        <v>143</v>
      </c>
      <c r="T13" s="19" t="s">
        <v>355</v>
      </c>
      <c r="U13" s="19" t="s">
        <v>144</v>
      </c>
      <c r="V13" s="19" t="s">
        <v>236</v>
      </c>
    </row>
    <row r="14" spans="1:41" x14ac:dyDescent="0.2">
      <c r="A14" s="19" t="s">
        <v>59</v>
      </c>
      <c r="D14" s="19" t="s">
        <v>164</v>
      </c>
      <c r="E14" s="19" t="s">
        <v>247</v>
      </c>
      <c r="F14" s="19" t="s">
        <v>62</v>
      </c>
      <c r="G14" s="19" t="s">
        <v>390</v>
      </c>
      <c r="H14" s="19" t="s">
        <v>391</v>
      </c>
      <c r="I14" s="19" t="s">
        <v>74</v>
      </c>
      <c r="J14" s="19" t="s">
        <v>166</v>
      </c>
      <c r="K14" s="19" t="s">
        <v>65</v>
      </c>
      <c r="L14" s="19" t="s">
        <v>166</v>
      </c>
      <c r="M14" s="19" t="s">
        <v>202</v>
      </c>
      <c r="Q14" s="19" t="s">
        <v>201</v>
      </c>
      <c r="R14" s="19" t="s">
        <v>374</v>
      </c>
      <c r="S14" s="19" t="s">
        <v>147</v>
      </c>
      <c r="T14" s="19" t="s">
        <v>374</v>
      </c>
      <c r="U14" s="19" t="s">
        <v>148</v>
      </c>
      <c r="V14" s="19" t="s">
        <v>163</v>
      </c>
    </row>
    <row r="15" spans="1:41" x14ac:dyDescent="0.2">
      <c r="A15" s="19" t="s">
        <v>59</v>
      </c>
      <c r="D15" s="19" t="s">
        <v>77</v>
      </c>
      <c r="E15" s="19" t="s">
        <v>232</v>
      </c>
      <c r="F15" s="19" t="s">
        <v>62</v>
      </c>
      <c r="G15" s="19" t="s">
        <v>172</v>
      </c>
      <c r="H15" s="19" t="s">
        <v>287</v>
      </c>
      <c r="I15" s="19" t="s">
        <v>74</v>
      </c>
      <c r="J15" s="19" t="s">
        <v>65</v>
      </c>
      <c r="K15" s="19" t="s">
        <v>65</v>
      </c>
      <c r="L15" s="19" t="s">
        <v>65</v>
      </c>
      <c r="M15" s="19" t="s">
        <v>363</v>
      </c>
      <c r="Q15" s="19" t="s">
        <v>364</v>
      </c>
      <c r="R15" s="19" t="s">
        <v>252</v>
      </c>
      <c r="S15" s="19" t="s">
        <v>131</v>
      </c>
      <c r="T15" s="19" t="s">
        <v>355</v>
      </c>
      <c r="U15" s="19" t="s">
        <v>132</v>
      </c>
      <c r="V15" s="19" t="s">
        <v>236</v>
      </c>
    </row>
    <row r="16" spans="1:41" x14ac:dyDescent="0.2">
      <c r="A16" s="19" t="s">
        <v>59</v>
      </c>
      <c r="D16" s="19" t="s">
        <v>171</v>
      </c>
      <c r="E16" s="19" t="s">
        <v>247</v>
      </c>
      <c r="F16" s="19" t="s">
        <v>62</v>
      </c>
      <c r="G16" s="19" t="s">
        <v>392</v>
      </c>
      <c r="H16" s="19" t="s">
        <v>312</v>
      </c>
      <c r="I16" s="19" t="s">
        <v>74</v>
      </c>
      <c r="J16" s="19" t="s">
        <v>80</v>
      </c>
      <c r="K16" s="19" t="s">
        <v>65</v>
      </c>
      <c r="L16" s="19" t="s">
        <v>80</v>
      </c>
      <c r="M16" s="19" t="s">
        <v>303</v>
      </c>
      <c r="Q16" s="19" t="s">
        <v>304</v>
      </c>
      <c r="R16" s="19" t="s">
        <v>374</v>
      </c>
      <c r="S16" s="19" t="s">
        <v>93</v>
      </c>
      <c r="T16" s="19" t="s">
        <v>374</v>
      </c>
      <c r="U16" s="19" t="s">
        <v>94</v>
      </c>
      <c r="V16" s="19" t="s">
        <v>163</v>
      </c>
    </row>
    <row r="17" spans="1:22" x14ac:dyDescent="0.2">
      <c r="A17" s="19" t="s">
        <v>59</v>
      </c>
      <c r="D17" s="19" t="s">
        <v>71</v>
      </c>
      <c r="E17" s="19" t="s">
        <v>217</v>
      </c>
      <c r="F17" s="19" t="s">
        <v>62</v>
      </c>
      <c r="G17" s="19" t="s">
        <v>261</v>
      </c>
      <c r="H17" s="19" t="s">
        <v>262</v>
      </c>
      <c r="I17" s="19" t="s">
        <v>74</v>
      </c>
      <c r="J17" s="19" t="s">
        <v>166</v>
      </c>
      <c r="K17" s="19" t="s">
        <v>65</v>
      </c>
      <c r="L17" s="19" t="s">
        <v>166</v>
      </c>
      <c r="M17" s="19" t="s">
        <v>263</v>
      </c>
      <c r="Q17" s="19" t="s">
        <v>264</v>
      </c>
      <c r="R17" s="19" t="s">
        <v>252</v>
      </c>
      <c r="S17" s="19" t="s">
        <v>105</v>
      </c>
      <c r="T17" s="19" t="s">
        <v>252</v>
      </c>
      <c r="U17" s="19" t="s">
        <v>106</v>
      </c>
      <c r="V17" s="19" t="s">
        <v>92</v>
      </c>
    </row>
    <row r="18" spans="1:22" x14ac:dyDescent="0.2">
      <c r="A18" s="19" t="s">
        <v>59</v>
      </c>
      <c r="D18" s="19" t="s">
        <v>66</v>
      </c>
      <c r="E18" s="19" t="s">
        <v>241</v>
      </c>
      <c r="F18" s="19" t="s">
        <v>233</v>
      </c>
      <c r="G18" s="19" t="s">
        <v>179</v>
      </c>
      <c r="H18" s="19" t="s">
        <v>180</v>
      </c>
      <c r="I18" s="19" t="s">
        <v>74</v>
      </c>
      <c r="J18" s="19" t="s">
        <v>166</v>
      </c>
      <c r="K18" s="19" t="s">
        <v>65</v>
      </c>
      <c r="L18" s="19" t="s">
        <v>166</v>
      </c>
      <c r="M18" s="19" t="s">
        <v>368</v>
      </c>
      <c r="Q18" s="19" t="s">
        <v>369</v>
      </c>
      <c r="R18" s="19" t="s">
        <v>374</v>
      </c>
      <c r="S18" s="19" t="s">
        <v>237</v>
      </c>
      <c r="T18" s="19" t="s">
        <v>375</v>
      </c>
      <c r="U18" s="19" t="s">
        <v>238</v>
      </c>
      <c r="V18" s="19" t="s">
        <v>244</v>
      </c>
    </row>
    <row r="19" spans="1:22" x14ac:dyDescent="0.2">
      <c r="A19" s="19" t="s">
        <v>59</v>
      </c>
      <c r="D19" s="19" t="s">
        <v>187</v>
      </c>
      <c r="E19" s="19" t="s">
        <v>247</v>
      </c>
      <c r="F19" s="19" t="s">
        <v>62</v>
      </c>
      <c r="G19" s="19" t="s">
        <v>327</v>
      </c>
      <c r="H19" s="19" t="s">
        <v>289</v>
      </c>
      <c r="I19" s="19" t="s">
        <v>74</v>
      </c>
      <c r="J19" s="19" t="s">
        <v>65</v>
      </c>
      <c r="K19" s="19" t="s">
        <v>65</v>
      </c>
      <c r="L19" s="19" t="s">
        <v>65</v>
      </c>
      <c r="M19" s="19" t="s">
        <v>301</v>
      </c>
      <c r="Q19" s="19" t="s">
        <v>302</v>
      </c>
      <c r="R19" s="19" t="s">
        <v>374</v>
      </c>
      <c r="S19" s="19" t="s">
        <v>153</v>
      </c>
      <c r="T19" s="19" t="s">
        <v>374</v>
      </c>
      <c r="U19" s="19" t="s">
        <v>154</v>
      </c>
      <c r="V19" s="19" t="s">
        <v>163</v>
      </c>
    </row>
    <row r="20" spans="1:22" x14ac:dyDescent="0.2">
      <c r="A20" s="19" t="s">
        <v>59</v>
      </c>
      <c r="D20" s="19" t="s">
        <v>69</v>
      </c>
      <c r="E20" s="19" t="s">
        <v>247</v>
      </c>
      <c r="F20" s="19" t="s">
        <v>62</v>
      </c>
      <c r="G20" s="19" t="s">
        <v>387</v>
      </c>
      <c r="H20" s="19" t="s">
        <v>213</v>
      </c>
      <c r="I20" s="19" t="s">
        <v>74</v>
      </c>
      <c r="J20" s="19" t="s">
        <v>68</v>
      </c>
      <c r="K20" s="19" t="s">
        <v>65</v>
      </c>
      <c r="L20" s="19" t="s">
        <v>68</v>
      </c>
      <c r="M20" s="19" t="s">
        <v>290</v>
      </c>
      <c r="Q20" s="19" t="s">
        <v>291</v>
      </c>
      <c r="R20" s="19" t="s">
        <v>374</v>
      </c>
      <c r="S20" s="19" t="s">
        <v>157</v>
      </c>
      <c r="T20" s="19" t="s">
        <v>374</v>
      </c>
      <c r="U20" s="19" t="s">
        <v>158</v>
      </c>
      <c r="V20" s="19" t="s">
        <v>163</v>
      </c>
    </row>
    <row r="21" spans="1:22" x14ac:dyDescent="0.2">
      <c r="A21" s="19" t="s">
        <v>59</v>
      </c>
      <c r="D21" s="19" t="s">
        <v>76</v>
      </c>
      <c r="E21" s="19" t="s">
        <v>217</v>
      </c>
      <c r="F21" s="19" t="s">
        <v>62</v>
      </c>
      <c r="G21" s="19" t="s">
        <v>273</v>
      </c>
      <c r="H21" s="19" t="s">
        <v>205</v>
      </c>
      <c r="I21" s="19" t="s">
        <v>74</v>
      </c>
      <c r="J21" s="19" t="s">
        <v>195</v>
      </c>
      <c r="K21" s="19" t="s">
        <v>65</v>
      </c>
      <c r="L21" s="19" t="s">
        <v>195</v>
      </c>
      <c r="M21" s="19" t="s">
        <v>274</v>
      </c>
      <c r="Q21" s="19" t="s">
        <v>275</v>
      </c>
      <c r="R21" s="19" t="s">
        <v>252</v>
      </c>
      <c r="S21" s="19" t="s">
        <v>107</v>
      </c>
      <c r="T21" s="19" t="s">
        <v>252</v>
      </c>
      <c r="U21" s="19" t="s">
        <v>108</v>
      </c>
      <c r="V21" s="19" t="s">
        <v>92</v>
      </c>
    </row>
    <row r="22" spans="1:22" x14ac:dyDescent="0.2">
      <c r="A22" s="19" t="s">
        <v>59</v>
      </c>
      <c r="D22" s="19" t="s">
        <v>72</v>
      </c>
      <c r="E22" s="19" t="s">
        <v>241</v>
      </c>
      <c r="F22" s="19" t="s">
        <v>62</v>
      </c>
      <c r="G22" s="19" t="s">
        <v>380</v>
      </c>
      <c r="H22" s="19" t="s">
        <v>381</v>
      </c>
      <c r="I22" s="19" t="s">
        <v>74</v>
      </c>
      <c r="J22" s="19" t="s">
        <v>166</v>
      </c>
      <c r="K22" s="19" t="s">
        <v>65</v>
      </c>
      <c r="L22" s="19" t="s">
        <v>166</v>
      </c>
      <c r="M22" s="19" t="s">
        <v>382</v>
      </c>
      <c r="Q22" s="19" t="s">
        <v>311</v>
      </c>
      <c r="R22" s="19" t="s">
        <v>374</v>
      </c>
      <c r="S22" s="19" t="s">
        <v>141</v>
      </c>
      <c r="T22" s="19" t="s">
        <v>375</v>
      </c>
      <c r="U22" s="19" t="s">
        <v>142</v>
      </c>
      <c r="V22" s="19" t="s">
        <v>244</v>
      </c>
    </row>
    <row r="23" spans="1:22" x14ac:dyDescent="0.2">
      <c r="A23" s="19" t="s">
        <v>59</v>
      </c>
      <c r="D23" s="19" t="s">
        <v>181</v>
      </c>
      <c r="E23" s="19" t="s">
        <v>247</v>
      </c>
      <c r="F23" s="19" t="s">
        <v>62</v>
      </c>
      <c r="G23" s="19" t="s">
        <v>393</v>
      </c>
      <c r="H23" s="19" t="s">
        <v>394</v>
      </c>
      <c r="I23" s="19" t="s">
        <v>74</v>
      </c>
      <c r="J23" s="19" t="s">
        <v>167</v>
      </c>
      <c r="K23" s="19" t="s">
        <v>65</v>
      </c>
      <c r="L23" s="19" t="s">
        <v>167</v>
      </c>
      <c r="M23" s="19" t="s">
        <v>169</v>
      </c>
      <c r="Q23" s="19" t="s">
        <v>296</v>
      </c>
      <c r="R23" s="19" t="s">
        <v>374</v>
      </c>
      <c r="S23" s="19" t="s">
        <v>111</v>
      </c>
      <c r="T23" s="19" t="s">
        <v>374</v>
      </c>
      <c r="U23" s="19" t="s">
        <v>112</v>
      </c>
      <c r="V23" s="19" t="s">
        <v>163</v>
      </c>
    </row>
    <row r="24" spans="1:22" x14ac:dyDescent="0.2">
      <c r="A24" s="19" t="s">
        <v>59</v>
      </c>
      <c r="D24" s="19" t="s">
        <v>64</v>
      </c>
      <c r="E24" s="19" t="s">
        <v>217</v>
      </c>
      <c r="F24" s="19" t="s">
        <v>62</v>
      </c>
      <c r="G24" s="19" t="s">
        <v>248</v>
      </c>
      <c r="H24" s="19" t="s">
        <v>249</v>
      </c>
      <c r="I24" s="19" t="s">
        <v>74</v>
      </c>
      <c r="J24" s="19" t="s">
        <v>68</v>
      </c>
      <c r="K24" s="19" t="s">
        <v>65</v>
      </c>
      <c r="L24" s="19" t="s">
        <v>68</v>
      </c>
      <c r="M24" s="19" t="s">
        <v>250</v>
      </c>
      <c r="Q24" s="19" t="s">
        <v>251</v>
      </c>
      <c r="R24" s="19" t="s">
        <v>252</v>
      </c>
      <c r="S24" s="19" t="s">
        <v>109</v>
      </c>
      <c r="T24" s="19" t="s">
        <v>252</v>
      </c>
      <c r="U24" s="19" t="s">
        <v>110</v>
      </c>
      <c r="V24" s="19" t="s">
        <v>92</v>
      </c>
    </row>
    <row r="25" spans="1:22" x14ac:dyDescent="0.2">
      <c r="A25" s="19" t="s">
        <v>59</v>
      </c>
      <c r="D25" s="19" t="s">
        <v>78</v>
      </c>
      <c r="E25" s="19" t="s">
        <v>232</v>
      </c>
      <c r="F25" s="19" t="s">
        <v>62</v>
      </c>
      <c r="G25" s="19" t="s">
        <v>176</v>
      </c>
      <c r="H25" s="19" t="s">
        <v>184</v>
      </c>
      <c r="I25" s="19" t="s">
        <v>74</v>
      </c>
      <c r="J25" s="19" t="s">
        <v>65</v>
      </c>
      <c r="K25" s="19" t="s">
        <v>65</v>
      </c>
      <c r="L25" s="19" t="s">
        <v>65</v>
      </c>
      <c r="M25" s="19" t="s">
        <v>341</v>
      </c>
      <c r="Q25" s="19" t="s">
        <v>342</v>
      </c>
      <c r="R25" s="19" t="s">
        <v>252</v>
      </c>
      <c r="S25" s="19" t="s">
        <v>228</v>
      </c>
      <c r="T25" s="19" t="s">
        <v>355</v>
      </c>
      <c r="U25" s="19" t="s">
        <v>229</v>
      </c>
      <c r="V25" s="19" t="s">
        <v>236</v>
      </c>
    </row>
    <row r="26" spans="1:22" x14ac:dyDescent="0.2">
      <c r="A26" s="19" t="s">
        <v>59</v>
      </c>
      <c r="D26" s="19" t="s">
        <v>79</v>
      </c>
      <c r="E26" s="19" t="s">
        <v>241</v>
      </c>
      <c r="F26" s="19" t="s">
        <v>62</v>
      </c>
      <c r="G26" s="19" t="s">
        <v>199</v>
      </c>
      <c r="H26" s="19" t="s">
        <v>73</v>
      </c>
      <c r="I26" s="19" t="s">
        <v>74</v>
      </c>
      <c r="J26" s="19" t="s">
        <v>65</v>
      </c>
      <c r="K26" s="19" t="s">
        <v>65</v>
      </c>
      <c r="L26" s="19" t="s">
        <v>65</v>
      </c>
      <c r="M26" s="19" t="s">
        <v>345</v>
      </c>
      <c r="Q26" s="19" t="s">
        <v>199</v>
      </c>
      <c r="R26" s="19" t="s">
        <v>374</v>
      </c>
      <c r="S26" s="19" t="s">
        <v>115</v>
      </c>
      <c r="T26" s="19" t="s">
        <v>375</v>
      </c>
      <c r="U26" s="19" t="s">
        <v>116</v>
      </c>
      <c r="V26" s="19" t="s">
        <v>244</v>
      </c>
    </row>
    <row r="27" spans="1:22" x14ac:dyDescent="0.2">
      <c r="A27" s="19" t="s">
        <v>59</v>
      </c>
      <c r="D27" s="19" t="s">
        <v>77</v>
      </c>
      <c r="E27" s="19" t="s">
        <v>247</v>
      </c>
      <c r="F27" s="19" t="s">
        <v>62</v>
      </c>
      <c r="G27" s="19" t="s">
        <v>319</v>
      </c>
      <c r="H27" s="19" t="s">
        <v>320</v>
      </c>
      <c r="I27" s="19" t="s">
        <v>74</v>
      </c>
      <c r="J27" s="19" t="s">
        <v>165</v>
      </c>
      <c r="K27" s="19" t="s">
        <v>65</v>
      </c>
      <c r="L27" s="19" t="s">
        <v>165</v>
      </c>
      <c r="M27" s="19" t="s">
        <v>294</v>
      </c>
      <c r="Q27" s="19" t="s">
        <v>203</v>
      </c>
      <c r="R27" s="19" t="s">
        <v>374</v>
      </c>
      <c r="S27" s="19" t="s">
        <v>145</v>
      </c>
      <c r="T27" s="19" t="s">
        <v>374</v>
      </c>
      <c r="U27" s="19" t="s">
        <v>146</v>
      </c>
      <c r="V27" s="19" t="s">
        <v>163</v>
      </c>
    </row>
    <row r="28" spans="1:22" x14ac:dyDescent="0.2">
      <c r="A28" s="19" t="s">
        <v>59</v>
      </c>
      <c r="D28" s="19" t="s">
        <v>71</v>
      </c>
      <c r="E28" s="19" t="s">
        <v>232</v>
      </c>
      <c r="F28" s="19" t="s">
        <v>62</v>
      </c>
      <c r="G28" s="19" t="s">
        <v>359</v>
      </c>
      <c r="H28" s="19" t="s">
        <v>194</v>
      </c>
      <c r="I28" s="19" t="s">
        <v>74</v>
      </c>
      <c r="J28" s="19" t="s">
        <v>166</v>
      </c>
      <c r="K28" s="19" t="s">
        <v>65</v>
      </c>
      <c r="L28" s="19" t="s">
        <v>166</v>
      </c>
      <c r="M28" s="19" t="s">
        <v>344</v>
      </c>
      <c r="Q28" s="19" t="s">
        <v>334</v>
      </c>
      <c r="R28" s="19" t="s">
        <v>252</v>
      </c>
      <c r="S28" s="19" t="s">
        <v>137</v>
      </c>
      <c r="T28" s="19" t="s">
        <v>355</v>
      </c>
      <c r="U28" s="19" t="s">
        <v>138</v>
      </c>
      <c r="V28" s="19" t="s">
        <v>236</v>
      </c>
    </row>
    <row r="29" spans="1:22" x14ac:dyDescent="0.2">
      <c r="A29" s="19" t="s">
        <v>59</v>
      </c>
      <c r="D29" s="19" t="s">
        <v>186</v>
      </c>
      <c r="E29" s="19" t="s">
        <v>247</v>
      </c>
      <c r="F29" s="19" t="s">
        <v>62</v>
      </c>
      <c r="G29" s="19" t="s">
        <v>210</v>
      </c>
      <c r="H29" s="19" t="s">
        <v>174</v>
      </c>
      <c r="I29" s="19" t="s">
        <v>74</v>
      </c>
      <c r="J29" s="19" t="s">
        <v>80</v>
      </c>
      <c r="K29" s="19" t="s">
        <v>65</v>
      </c>
      <c r="L29" s="19" t="s">
        <v>80</v>
      </c>
      <c r="M29" s="19" t="s">
        <v>307</v>
      </c>
      <c r="Q29" s="19" t="s">
        <v>308</v>
      </c>
      <c r="R29" s="19" t="s">
        <v>374</v>
      </c>
      <c r="S29" s="19" t="s">
        <v>161</v>
      </c>
      <c r="T29" s="19" t="s">
        <v>374</v>
      </c>
      <c r="U29" s="19" t="s">
        <v>162</v>
      </c>
      <c r="V29" s="19" t="s">
        <v>163</v>
      </c>
    </row>
    <row r="30" spans="1:22" x14ac:dyDescent="0.2">
      <c r="A30" s="19" t="s">
        <v>59</v>
      </c>
      <c r="D30" s="19" t="s">
        <v>66</v>
      </c>
      <c r="E30" s="19" t="s">
        <v>217</v>
      </c>
      <c r="F30" s="19" t="s">
        <v>62</v>
      </c>
      <c r="G30" s="19" t="s">
        <v>253</v>
      </c>
      <c r="H30" s="19" t="s">
        <v>254</v>
      </c>
      <c r="I30" s="19" t="s">
        <v>74</v>
      </c>
      <c r="J30" s="19" t="s">
        <v>166</v>
      </c>
      <c r="K30" s="19" t="s">
        <v>65</v>
      </c>
      <c r="L30" s="19" t="s">
        <v>166</v>
      </c>
      <c r="M30" s="19" t="s">
        <v>255</v>
      </c>
      <c r="Q30" s="19" t="s">
        <v>256</v>
      </c>
      <c r="R30" s="19" t="s">
        <v>252</v>
      </c>
      <c r="S30" s="19" t="s">
        <v>218</v>
      </c>
      <c r="T30" s="19" t="s">
        <v>252</v>
      </c>
      <c r="U30" s="19" t="s">
        <v>219</v>
      </c>
      <c r="V30" s="19" t="s">
        <v>92</v>
      </c>
    </row>
    <row r="31" spans="1:22" x14ac:dyDescent="0.2">
      <c r="A31" s="19" t="s">
        <v>59</v>
      </c>
      <c r="D31" s="19" t="s">
        <v>79</v>
      </c>
      <c r="E31" s="19" t="s">
        <v>232</v>
      </c>
      <c r="F31" s="19" t="s">
        <v>62</v>
      </c>
      <c r="G31" s="19" t="s">
        <v>373</v>
      </c>
      <c r="H31" s="19" t="s">
        <v>184</v>
      </c>
      <c r="I31" s="19" t="s">
        <v>74</v>
      </c>
      <c r="J31" s="19" t="s">
        <v>65</v>
      </c>
      <c r="K31" s="19" t="s">
        <v>65</v>
      </c>
      <c r="L31" s="19" t="s">
        <v>65</v>
      </c>
      <c r="M31" s="19" t="s">
        <v>197</v>
      </c>
      <c r="Q31" s="19" t="s">
        <v>337</v>
      </c>
      <c r="R31" s="19" t="s">
        <v>252</v>
      </c>
      <c r="S31" s="19" t="s">
        <v>139</v>
      </c>
      <c r="T31" s="19" t="s">
        <v>355</v>
      </c>
      <c r="U31" s="19" t="s">
        <v>140</v>
      </c>
      <c r="V31" s="19" t="s">
        <v>236</v>
      </c>
    </row>
    <row r="32" spans="1:22" x14ac:dyDescent="0.2">
      <c r="A32" s="19" t="s">
        <v>59</v>
      </c>
      <c r="D32" s="19" t="s">
        <v>164</v>
      </c>
      <c r="E32" s="19" t="s">
        <v>241</v>
      </c>
      <c r="F32" s="19" t="s">
        <v>62</v>
      </c>
      <c r="G32" s="19" t="s">
        <v>173</v>
      </c>
      <c r="H32" s="19" t="s">
        <v>73</v>
      </c>
      <c r="I32" s="19" t="s">
        <v>74</v>
      </c>
      <c r="J32" s="19" t="s">
        <v>65</v>
      </c>
      <c r="K32" s="19" t="s">
        <v>65</v>
      </c>
      <c r="L32" s="19" t="s">
        <v>65</v>
      </c>
      <c r="M32" s="19" t="s">
        <v>343</v>
      </c>
      <c r="Q32" s="19" t="s">
        <v>173</v>
      </c>
      <c r="R32" s="19" t="s">
        <v>374</v>
      </c>
      <c r="S32" s="19" t="s">
        <v>113</v>
      </c>
      <c r="T32" s="19" t="s">
        <v>375</v>
      </c>
      <c r="U32" s="19" t="s">
        <v>114</v>
      </c>
      <c r="V32" s="19" t="s">
        <v>244</v>
      </c>
    </row>
    <row r="33" spans="1:22" x14ac:dyDescent="0.2">
      <c r="A33" s="19" t="s">
        <v>59</v>
      </c>
      <c r="D33" s="19" t="s">
        <v>78</v>
      </c>
      <c r="E33" s="19" t="s">
        <v>247</v>
      </c>
      <c r="F33" s="19" t="s">
        <v>62</v>
      </c>
      <c r="G33" s="19" t="s">
        <v>191</v>
      </c>
      <c r="H33" s="19" t="s">
        <v>192</v>
      </c>
      <c r="I33" s="19" t="s">
        <v>74</v>
      </c>
      <c r="J33" s="19" t="s">
        <v>165</v>
      </c>
      <c r="K33" s="19" t="s">
        <v>65</v>
      </c>
      <c r="L33" s="19" t="s">
        <v>165</v>
      </c>
      <c r="M33" s="19" t="s">
        <v>300</v>
      </c>
      <c r="Q33" s="19" t="s">
        <v>193</v>
      </c>
      <c r="R33" s="19" t="s">
        <v>374</v>
      </c>
      <c r="S33" s="19" t="s">
        <v>125</v>
      </c>
      <c r="T33" s="19" t="s">
        <v>374</v>
      </c>
      <c r="U33" s="19" t="s">
        <v>126</v>
      </c>
      <c r="V33" s="19" t="s">
        <v>163</v>
      </c>
    </row>
    <row r="34" spans="1:22" x14ac:dyDescent="0.2">
      <c r="A34" s="19" t="s">
        <v>59</v>
      </c>
      <c r="D34" s="19" t="s">
        <v>72</v>
      </c>
      <c r="E34" s="19" t="s">
        <v>232</v>
      </c>
      <c r="F34" s="19" t="s">
        <v>62</v>
      </c>
      <c r="G34" s="19" t="s">
        <v>361</v>
      </c>
      <c r="H34" s="19" t="s">
        <v>348</v>
      </c>
      <c r="I34" s="19" t="s">
        <v>74</v>
      </c>
      <c r="J34" s="19" t="s">
        <v>165</v>
      </c>
      <c r="K34" s="19" t="s">
        <v>65</v>
      </c>
      <c r="L34" s="19" t="s">
        <v>165</v>
      </c>
      <c r="M34" s="19" t="s">
        <v>339</v>
      </c>
      <c r="Q34" s="19" t="s">
        <v>340</v>
      </c>
      <c r="R34" s="19" t="s">
        <v>252</v>
      </c>
      <c r="S34" s="19" t="s">
        <v>135</v>
      </c>
      <c r="T34" s="19" t="s">
        <v>355</v>
      </c>
      <c r="U34" s="19" t="s">
        <v>136</v>
      </c>
      <c r="V34" s="19" t="s">
        <v>236</v>
      </c>
    </row>
    <row r="35" spans="1:22" x14ac:dyDescent="0.2">
      <c r="A35" s="19" t="s">
        <v>59</v>
      </c>
      <c r="D35" s="19" t="s">
        <v>185</v>
      </c>
      <c r="E35" s="19" t="s">
        <v>247</v>
      </c>
      <c r="F35" s="19" t="s">
        <v>62</v>
      </c>
      <c r="G35" s="19" t="s">
        <v>395</v>
      </c>
      <c r="H35" s="19" t="s">
        <v>314</v>
      </c>
      <c r="I35" s="19" t="s">
        <v>74</v>
      </c>
      <c r="J35" s="19" t="s">
        <v>80</v>
      </c>
      <c r="K35" s="19" t="s">
        <v>65</v>
      </c>
      <c r="L35" s="19" t="s">
        <v>80</v>
      </c>
      <c r="M35" s="19" t="s">
        <v>190</v>
      </c>
      <c r="Q35" s="19" t="s">
        <v>288</v>
      </c>
      <c r="R35" s="19" t="s">
        <v>374</v>
      </c>
      <c r="S35" s="19" t="s">
        <v>127</v>
      </c>
      <c r="T35" s="19" t="s">
        <v>374</v>
      </c>
      <c r="U35" s="19" t="s">
        <v>128</v>
      </c>
      <c r="V35" s="19" t="s">
        <v>163</v>
      </c>
    </row>
    <row r="36" spans="1:22" x14ac:dyDescent="0.2">
      <c r="A36" s="19" t="s">
        <v>59</v>
      </c>
      <c r="D36" s="19" t="s">
        <v>69</v>
      </c>
      <c r="E36" s="19" t="s">
        <v>217</v>
      </c>
      <c r="F36" s="19" t="s">
        <v>62</v>
      </c>
      <c r="G36" s="19" t="s">
        <v>257</v>
      </c>
      <c r="H36" s="19" t="s">
        <v>258</v>
      </c>
      <c r="I36" s="19" t="s">
        <v>74</v>
      </c>
      <c r="J36" s="19" t="s">
        <v>165</v>
      </c>
      <c r="K36" s="19" t="s">
        <v>65</v>
      </c>
      <c r="L36" s="19" t="s">
        <v>165</v>
      </c>
      <c r="M36" s="19" t="s">
        <v>259</v>
      </c>
      <c r="Q36" s="19" t="s">
        <v>260</v>
      </c>
      <c r="R36" s="19" t="s">
        <v>252</v>
      </c>
      <c r="S36" s="19" t="s">
        <v>103</v>
      </c>
      <c r="T36" s="19" t="s">
        <v>252</v>
      </c>
      <c r="U36" s="19" t="s">
        <v>104</v>
      </c>
      <c r="V36" s="19" t="s">
        <v>92</v>
      </c>
    </row>
    <row r="37" spans="1:22" x14ac:dyDescent="0.2">
      <c r="A37" s="19" t="s">
        <v>59</v>
      </c>
      <c r="D37" s="19" t="s">
        <v>64</v>
      </c>
      <c r="E37" s="19" t="s">
        <v>241</v>
      </c>
      <c r="F37" s="19" t="s">
        <v>233</v>
      </c>
      <c r="G37" s="19" t="s">
        <v>352</v>
      </c>
      <c r="H37" s="19" t="s">
        <v>353</v>
      </c>
      <c r="I37" s="19" t="s">
        <v>74</v>
      </c>
      <c r="J37" s="19" t="s">
        <v>165</v>
      </c>
      <c r="K37" s="19" t="s">
        <v>65</v>
      </c>
      <c r="L37" s="19" t="s">
        <v>165</v>
      </c>
      <c r="M37" s="19" t="s">
        <v>354</v>
      </c>
      <c r="Q37" s="19" t="s">
        <v>331</v>
      </c>
      <c r="R37" s="19" t="s">
        <v>374</v>
      </c>
      <c r="S37" s="19" t="s">
        <v>242</v>
      </c>
      <c r="T37" s="19" t="s">
        <v>375</v>
      </c>
      <c r="U37" s="19" t="s">
        <v>243</v>
      </c>
      <c r="V37" s="19" t="s">
        <v>244</v>
      </c>
    </row>
    <row r="38" spans="1:22" x14ac:dyDescent="0.2">
      <c r="A38" s="19" t="s">
        <v>59</v>
      </c>
      <c r="D38" s="19" t="s">
        <v>78</v>
      </c>
      <c r="E38" s="19" t="s">
        <v>217</v>
      </c>
      <c r="F38" s="19" t="s">
        <v>62</v>
      </c>
      <c r="G38" s="19" t="s">
        <v>279</v>
      </c>
      <c r="H38" s="19" t="s">
        <v>280</v>
      </c>
      <c r="I38" s="19" t="s">
        <v>74</v>
      </c>
      <c r="J38" s="19" t="s">
        <v>165</v>
      </c>
      <c r="K38" s="19" t="s">
        <v>65</v>
      </c>
      <c r="L38" s="19" t="s">
        <v>165</v>
      </c>
      <c r="M38" s="19" t="s">
        <v>281</v>
      </c>
      <c r="Q38" s="19" t="s">
        <v>282</v>
      </c>
      <c r="R38" s="19" t="s">
        <v>252</v>
      </c>
      <c r="S38" s="19" t="s">
        <v>97</v>
      </c>
      <c r="T38" s="19" t="s">
        <v>252</v>
      </c>
      <c r="U38" s="19" t="s">
        <v>98</v>
      </c>
      <c r="V38" s="19" t="s">
        <v>92</v>
      </c>
    </row>
    <row r="39" spans="1:22" x14ac:dyDescent="0.2">
      <c r="A39" s="19" t="s">
        <v>59</v>
      </c>
      <c r="D39" s="19" t="s">
        <v>76</v>
      </c>
      <c r="E39" s="19" t="s">
        <v>241</v>
      </c>
      <c r="F39" s="19" t="s">
        <v>62</v>
      </c>
      <c r="G39" s="19" t="s">
        <v>383</v>
      </c>
      <c r="H39" s="19" t="s">
        <v>384</v>
      </c>
      <c r="I39" s="19" t="s">
        <v>74</v>
      </c>
      <c r="J39" s="19" t="s">
        <v>67</v>
      </c>
      <c r="K39" s="19" t="s">
        <v>65</v>
      </c>
      <c r="L39" s="19" t="s">
        <v>67</v>
      </c>
      <c r="M39" s="19" t="s">
        <v>190</v>
      </c>
      <c r="Q39" s="19" t="s">
        <v>288</v>
      </c>
      <c r="R39" s="19" t="s">
        <v>374</v>
      </c>
      <c r="S39" s="19" t="s">
        <v>127</v>
      </c>
      <c r="T39" s="19" t="s">
        <v>375</v>
      </c>
      <c r="U39" s="19" t="s">
        <v>128</v>
      </c>
      <c r="V39" s="19" t="s">
        <v>244</v>
      </c>
    </row>
    <row r="40" spans="1:22" x14ac:dyDescent="0.2">
      <c r="A40" s="19" t="s">
        <v>59</v>
      </c>
      <c r="D40" s="19" t="s">
        <v>64</v>
      </c>
      <c r="E40" s="19" t="s">
        <v>232</v>
      </c>
      <c r="F40" s="19" t="s">
        <v>233</v>
      </c>
      <c r="G40" s="19" t="s">
        <v>352</v>
      </c>
      <c r="H40" s="19" t="s">
        <v>353</v>
      </c>
      <c r="I40" s="19" t="s">
        <v>74</v>
      </c>
      <c r="J40" s="19" t="s">
        <v>165</v>
      </c>
      <c r="K40" s="19" t="s">
        <v>65</v>
      </c>
      <c r="L40" s="19" t="s">
        <v>165</v>
      </c>
      <c r="M40" s="19" t="s">
        <v>354</v>
      </c>
      <c r="Q40" s="19" t="s">
        <v>331</v>
      </c>
      <c r="R40" s="19" t="s">
        <v>252</v>
      </c>
      <c r="S40" s="19" t="s">
        <v>234</v>
      </c>
      <c r="T40" s="19" t="s">
        <v>355</v>
      </c>
      <c r="U40" s="19" t="s">
        <v>235</v>
      </c>
      <c r="V40" s="19" t="s">
        <v>236</v>
      </c>
    </row>
    <row r="41" spans="1:22" x14ac:dyDescent="0.2">
      <c r="A41" s="19" t="s">
        <v>59</v>
      </c>
      <c r="D41" s="19" t="s">
        <v>72</v>
      </c>
      <c r="E41" s="19" t="s">
        <v>247</v>
      </c>
      <c r="F41" s="19" t="s">
        <v>62</v>
      </c>
      <c r="G41" s="19" t="s">
        <v>325</v>
      </c>
      <c r="H41" s="19" t="s">
        <v>326</v>
      </c>
      <c r="I41" s="19" t="s">
        <v>74</v>
      </c>
      <c r="J41" s="19" t="s">
        <v>165</v>
      </c>
      <c r="K41" s="19" t="s">
        <v>65</v>
      </c>
      <c r="L41" s="19" t="s">
        <v>165</v>
      </c>
      <c r="M41" s="19" t="s">
        <v>206</v>
      </c>
      <c r="Q41" s="19" t="s">
        <v>211</v>
      </c>
      <c r="R41" s="19" t="s">
        <v>374</v>
      </c>
      <c r="S41" s="19" t="s">
        <v>159</v>
      </c>
      <c r="T41" s="19" t="s">
        <v>374</v>
      </c>
      <c r="U41" s="19" t="s">
        <v>160</v>
      </c>
      <c r="V41" s="19" t="s">
        <v>163</v>
      </c>
    </row>
    <row r="42" spans="1:22" x14ac:dyDescent="0.2">
      <c r="A42" s="19" t="s">
        <v>59</v>
      </c>
      <c r="D42" s="19" t="s">
        <v>71</v>
      </c>
      <c r="E42" s="19" t="s">
        <v>247</v>
      </c>
      <c r="F42" s="19" t="s">
        <v>62</v>
      </c>
      <c r="G42" s="19" t="s">
        <v>315</v>
      </c>
      <c r="H42" s="19" t="s">
        <v>316</v>
      </c>
      <c r="I42" s="19" t="s">
        <v>74</v>
      </c>
      <c r="J42" s="19" t="s">
        <v>165</v>
      </c>
      <c r="K42" s="19" t="s">
        <v>65</v>
      </c>
      <c r="L42" s="19" t="s">
        <v>165</v>
      </c>
      <c r="M42" s="19" t="s">
        <v>317</v>
      </c>
      <c r="Q42" s="19" t="s">
        <v>318</v>
      </c>
      <c r="R42" s="19" t="s">
        <v>374</v>
      </c>
      <c r="S42" s="19" t="s">
        <v>151</v>
      </c>
      <c r="T42" s="19" t="s">
        <v>374</v>
      </c>
      <c r="U42" s="19" t="s">
        <v>152</v>
      </c>
      <c r="V42" s="19" t="s">
        <v>163</v>
      </c>
    </row>
    <row r="43" spans="1:22" x14ac:dyDescent="0.2">
      <c r="A43" s="19" t="s">
        <v>59</v>
      </c>
      <c r="D43" s="19" t="s">
        <v>77</v>
      </c>
      <c r="E43" s="19" t="s">
        <v>217</v>
      </c>
      <c r="F43" s="19" t="s">
        <v>62</v>
      </c>
      <c r="G43" s="19" t="s">
        <v>276</v>
      </c>
      <c r="H43" s="19" t="s">
        <v>277</v>
      </c>
      <c r="I43" s="19" t="s">
        <v>74</v>
      </c>
      <c r="J43" s="19" t="s">
        <v>200</v>
      </c>
      <c r="K43" s="19" t="s">
        <v>65</v>
      </c>
      <c r="L43" s="19" t="s">
        <v>200</v>
      </c>
      <c r="M43" s="19" t="s">
        <v>278</v>
      </c>
      <c r="Q43" s="19" t="s">
        <v>182</v>
      </c>
      <c r="R43" s="19" t="s">
        <v>252</v>
      </c>
      <c r="S43" s="19" t="s">
        <v>222</v>
      </c>
      <c r="T43" s="19" t="s">
        <v>252</v>
      </c>
      <c r="U43" s="19" t="s">
        <v>223</v>
      </c>
      <c r="V43" s="19" t="s">
        <v>92</v>
      </c>
    </row>
    <row r="44" spans="1:22" x14ac:dyDescent="0.2">
      <c r="A44" s="19" t="s">
        <v>59</v>
      </c>
      <c r="D44" s="19" t="s">
        <v>75</v>
      </c>
      <c r="E44" s="19" t="s">
        <v>241</v>
      </c>
      <c r="F44" s="19" t="s">
        <v>62</v>
      </c>
      <c r="G44" s="19" t="s">
        <v>330</v>
      </c>
      <c r="H44" s="19" t="s">
        <v>362</v>
      </c>
      <c r="I44" s="19" t="s">
        <v>74</v>
      </c>
      <c r="J44" s="19" t="s">
        <v>70</v>
      </c>
      <c r="K44" s="19" t="s">
        <v>65</v>
      </c>
      <c r="L44" s="19" t="s">
        <v>70</v>
      </c>
      <c r="M44" s="19" t="s">
        <v>360</v>
      </c>
      <c r="Q44" s="19" t="s">
        <v>182</v>
      </c>
      <c r="R44" s="19" t="s">
        <v>374</v>
      </c>
      <c r="S44" s="19" t="s">
        <v>133</v>
      </c>
      <c r="T44" s="19" t="s">
        <v>375</v>
      </c>
      <c r="U44" s="19" t="s">
        <v>134</v>
      </c>
      <c r="V44" s="19" t="s">
        <v>244</v>
      </c>
    </row>
    <row r="45" spans="1:22" x14ac:dyDescent="0.2">
      <c r="A45" s="19" t="s">
        <v>59</v>
      </c>
      <c r="D45" s="19" t="s">
        <v>79</v>
      </c>
      <c r="E45" s="19" t="s">
        <v>217</v>
      </c>
      <c r="F45" s="19" t="s">
        <v>62</v>
      </c>
      <c r="G45" s="19" t="s">
        <v>283</v>
      </c>
      <c r="H45" s="19" t="s">
        <v>198</v>
      </c>
      <c r="I45" s="19" t="s">
        <v>74</v>
      </c>
      <c r="J45" s="19" t="s">
        <v>168</v>
      </c>
      <c r="K45" s="19" t="s">
        <v>65</v>
      </c>
      <c r="L45" s="19" t="s">
        <v>168</v>
      </c>
      <c r="M45" s="19" t="s">
        <v>284</v>
      </c>
      <c r="Q45" s="19" t="s">
        <v>188</v>
      </c>
      <c r="R45" s="19" t="s">
        <v>252</v>
      </c>
      <c r="S45" s="19" t="s">
        <v>99</v>
      </c>
      <c r="T45" s="19" t="s">
        <v>252</v>
      </c>
      <c r="U45" s="19" t="s">
        <v>100</v>
      </c>
      <c r="V45" s="19" t="s">
        <v>92</v>
      </c>
    </row>
    <row r="46" spans="1:22" x14ac:dyDescent="0.2">
      <c r="A46" s="19" t="s">
        <v>59</v>
      </c>
      <c r="D46" s="19" t="s">
        <v>77</v>
      </c>
      <c r="E46" s="19" t="s">
        <v>241</v>
      </c>
      <c r="F46" s="19" t="s">
        <v>233</v>
      </c>
      <c r="G46" s="19" t="s">
        <v>365</v>
      </c>
      <c r="H46" s="19" t="s">
        <v>170</v>
      </c>
      <c r="I46" s="19" t="s">
        <v>74</v>
      </c>
      <c r="J46" s="19" t="s">
        <v>65</v>
      </c>
      <c r="K46" s="19" t="s">
        <v>65</v>
      </c>
      <c r="L46" s="19" t="s">
        <v>65</v>
      </c>
      <c r="M46" s="19" t="s">
        <v>367</v>
      </c>
      <c r="Q46" s="19" t="s">
        <v>366</v>
      </c>
      <c r="R46" s="19" t="s">
        <v>374</v>
      </c>
      <c r="S46" s="19" t="s">
        <v>245</v>
      </c>
      <c r="T46" s="19" t="s">
        <v>375</v>
      </c>
      <c r="U46" s="19" t="s">
        <v>246</v>
      </c>
      <c r="V46" s="19" t="s">
        <v>244</v>
      </c>
    </row>
    <row r="47" spans="1:22" x14ac:dyDescent="0.2">
      <c r="A47" s="19" t="s">
        <v>59</v>
      </c>
      <c r="D47" s="19" t="s">
        <v>66</v>
      </c>
      <c r="E47" s="19" t="s">
        <v>232</v>
      </c>
      <c r="F47" s="19" t="s">
        <v>62</v>
      </c>
      <c r="G47" s="19" t="s">
        <v>356</v>
      </c>
      <c r="H47" s="19" t="s">
        <v>349</v>
      </c>
      <c r="I47" s="19" t="s">
        <v>74</v>
      </c>
      <c r="J47" s="19" t="s">
        <v>165</v>
      </c>
      <c r="K47" s="19" t="s">
        <v>65</v>
      </c>
      <c r="L47" s="19" t="s">
        <v>165</v>
      </c>
      <c r="M47" s="19" t="s">
        <v>350</v>
      </c>
      <c r="Q47" s="19" t="s">
        <v>351</v>
      </c>
      <c r="R47" s="19" t="s">
        <v>252</v>
      </c>
      <c r="S47" s="19" t="s">
        <v>230</v>
      </c>
      <c r="T47" s="19" t="s">
        <v>355</v>
      </c>
      <c r="U47" s="19" t="s">
        <v>231</v>
      </c>
      <c r="V47" s="19" t="s">
        <v>236</v>
      </c>
    </row>
    <row r="48" spans="1:22" x14ac:dyDescent="0.2">
      <c r="A48" s="19" t="s">
        <v>59</v>
      </c>
      <c r="D48" s="19" t="s">
        <v>75</v>
      </c>
      <c r="E48" s="19" t="s">
        <v>247</v>
      </c>
      <c r="F48" s="19" t="s">
        <v>62</v>
      </c>
      <c r="G48" s="19" t="s">
        <v>321</v>
      </c>
      <c r="H48" s="19" t="s">
        <v>322</v>
      </c>
      <c r="I48" s="19" t="s">
        <v>74</v>
      </c>
      <c r="J48" s="19" t="s">
        <v>165</v>
      </c>
      <c r="K48" s="19" t="s">
        <v>65</v>
      </c>
      <c r="L48" s="19" t="s">
        <v>165</v>
      </c>
      <c r="M48" s="19" t="s">
        <v>297</v>
      </c>
      <c r="Q48" s="19" t="s">
        <v>204</v>
      </c>
      <c r="R48" s="19" t="s">
        <v>374</v>
      </c>
      <c r="S48" s="19" t="s">
        <v>119</v>
      </c>
      <c r="T48" s="19" t="s">
        <v>374</v>
      </c>
      <c r="U48" s="19" t="s">
        <v>120</v>
      </c>
      <c r="V48" s="19" t="s">
        <v>163</v>
      </c>
    </row>
    <row r="49" spans="1:22" x14ac:dyDescent="0.2">
      <c r="A49" s="19" t="s">
        <v>59</v>
      </c>
      <c r="D49" s="19" t="s">
        <v>66</v>
      </c>
      <c r="E49" s="19" t="s">
        <v>247</v>
      </c>
      <c r="F49" s="19" t="s">
        <v>62</v>
      </c>
      <c r="G49" s="19" t="s">
        <v>385</v>
      </c>
      <c r="H49" s="19" t="s">
        <v>386</v>
      </c>
      <c r="I49" s="19" t="s">
        <v>74</v>
      </c>
      <c r="J49" s="19" t="s">
        <v>165</v>
      </c>
      <c r="K49" s="19" t="s">
        <v>65</v>
      </c>
      <c r="L49" s="19" t="s">
        <v>165</v>
      </c>
      <c r="M49" s="19" t="s">
        <v>305</v>
      </c>
      <c r="Q49" s="19" t="s">
        <v>306</v>
      </c>
      <c r="R49" s="19" t="s">
        <v>374</v>
      </c>
      <c r="S49" s="19" t="s">
        <v>149</v>
      </c>
      <c r="T49" s="19" t="s">
        <v>374</v>
      </c>
      <c r="U49" s="19" t="s">
        <v>150</v>
      </c>
      <c r="V49" s="19" t="s">
        <v>163</v>
      </c>
    </row>
    <row r="50" spans="1:22" x14ac:dyDescent="0.2">
      <c r="A50" s="19" t="s">
        <v>59</v>
      </c>
      <c r="D50" s="19" t="s">
        <v>75</v>
      </c>
      <c r="E50" s="19" t="s">
        <v>217</v>
      </c>
      <c r="F50" s="19" t="s">
        <v>62</v>
      </c>
      <c r="G50" s="19" t="s">
        <v>269</v>
      </c>
      <c r="H50" s="19" t="s">
        <v>270</v>
      </c>
      <c r="I50" s="19" t="s">
        <v>74</v>
      </c>
      <c r="J50" s="19" t="s">
        <v>80</v>
      </c>
      <c r="K50" s="19" t="s">
        <v>65</v>
      </c>
      <c r="L50" s="19" t="s">
        <v>80</v>
      </c>
      <c r="M50" s="19" t="s">
        <v>271</v>
      </c>
      <c r="Q50" s="19" t="s">
        <v>272</v>
      </c>
      <c r="R50" s="19" t="s">
        <v>252</v>
      </c>
      <c r="S50" s="19" t="s">
        <v>220</v>
      </c>
      <c r="T50" s="19" t="s">
        <v>252</v>
      </c>
      <c r="U50" s="19" t="s">
        <v>221</v>
      </c>
      <c r="V50" s="19" t="s">
        <v>92</v>
      </c>
    </row>
    <row r="51" spans="1:22" x14ac:dyDescent="0.2">
      <c r="A51" s="19" t="s">
        <v>59</v>
      </c>
      <c r="D51" s="19" t="s">
        <v>71</v>
      </c>
      <c r="E51" s="19" t="s">
        <v>241</v>
      </c>
      <c r="F51" s="19" t="s">
        <v>62</v>
      </c>
      <c r="G51" s="19" t="s">
        <v>378</v>
      </c>
      <c r="H51" s="19" t="s">
        <v>379</v>
      </c>
      <c r="I51" s="19" t="s">
        <v>74</v>
      </c>
      <c r="J51" s="19" t="s">
        <v>165</v>
      </c>
      <c r="K51" s="19" t="s">
        <v>65</v>
      </c>
      <c r="L51" s="19" t="s">
        <v>165</v>
      </c>
      <c r="M51" s="19" t="s">
        <v>346</v>
      </c>
      <c r="Q51" s="19" t="s">
        <v>347</v>
      </c>
      <c r="R51" s="19" t="s">
        <v>374</v>
      </c>
      <c r="S51" s="19" t="s">
        <v>129</v>
      </c>
      <c r="T51" s="19" t="s">
        <v>375</v>
      </c>
      <c r="U51" s="19" t="s">
        <v>130</v>
      </c>
      <c r="V51" s="19" t="s">
        <v>244</v>
      </c>
    </row>
    <row r="52" spans="1:22" x14ac:dyDescent="0.2">
      <c r="A52" s="19" t="s">
        <v>59</v>
      </c>
      <c r="D52" s="19" t="s">
        <v>76</v>
      </c>
      <c r="E52" s="19" t="s">
        <v>247</v>
      </c>
      <c r="F52" s="19" t="s">
        <v>62</v>
      </c>
      <c r="G52" s="19" t="s">
        <v>309</v>
      </c>
      <c r="H52" s="19" t="s">
        <v>310</v>
      </c>
      <c r="I52" s="19" t="s">
        <v>74</v>
      </c>
      <c r="J52" s="19" t="s">
        <v>165</v>
      </c>
      <c r="K52" s="19" t="s">
        <v>65</v>
      </c>
      <c r="L52" s="19" t="s">
        <v>165</v>
      </c>
      <c r="M52" s="19" t="s">
        <v>292</v>
      </c>
      <c r="Q52" s="19" t="s">
        <v>293</v>
      </c>
      <c r="R52" s="19" t="s">
        <v>374</v>
      </c>
      <c r="S52" s="19" t="s">
        <v>123</v>
      </c>
      <c r="T52" s="19" t="s">
        <v>374</v>
      </c>
      <c r="U52" s="19" t="s">
        <v>124</v>
      </c>
      <c r="V52" s="19" t="s">
        <v>163</v>
      </c>
    </row>
    <row r="53" spans="1:22" x14ac:dyDescent="0.2">
      <c r="A53" s="19" t="s">
        <v>59</v>
      </c>
      <c r="D53" s="19" t="s">
        <v>164</v>
      </c>
      <c r="E53" s="19" t="s">
        <v>217</v>
      </c>
      <c r="F53" s="19" t="s">
        <v>62</v>
      </c>
      <c r="G53" s="19" t="s">
        <v>285</v>
      </c>
      <c r="H53" s="19" t="s">
        <v>178</v>
      </c>
      <c r="I53" s="19" t="s">
        <v>74</v>
      </c>
      <c r="J53" s="19" t="s">
        <v>65</v>
      </c>
      <c r="K53" s="19" t="s">
        <v>65</v>
      </c>
      <c r="L53" s="19" t="s">
        <v>65</v>
      </c>
      <c r="M53" s="19" t="s">
        <v>286</v>
      </c>
      <c r="Q53" s="19" t="s">
        <v>189</v>
      </c>
      <c r="R53" s="19" t="s">
        <v>252</v>
      </c>
      <c r="S53" s="19" t="s">
        <v>101</v>
      </c>
      <c r="T53" s="19" t="s">
        <v>252</v>
      </c>
      <c r="U53" s="19" t="s">
        <v>102</v>
      </c>
      <c r="V53" s="19" t="s">
        <v>92</v>
      </c>
    </row>
    <row r="54" spans="1:22" x14ac:dyDescent="0.2">
      <c r="A54" s="19" t="s">
        <v>59</v>
      </c>
      <c r="D54" s="19" t="s">
        <v>78</v>
      </c>
      <c r="E54" s="19" t="s">
        <v>241</v>
      </c>
      <c r="F54" s="19" t="s">
        <v>62</v>
      </c>
      <c r="G54" s="19" t="s">
        <v>177</v>
      </c>
      <c r="H54" s="19" t="s">
        <v>184</v>
      </c>
      <c r="I54" s="19" t="s">
        <v>74</v>
      </c>
      <c r="J54" s="19" t="s">
        <v>65</v>
      </c>
      <c r="K54" s="19" t="s">
        <v>65</v>
      </c>
      <c r="L54" s="19" t="s">
        <v>65</v>
      </c>
      <c r="M54" s="19" t="s">
        <v>339</v>
      </c>
      <c r="Q54" s="19" t="s">
        <v>340</v>
      </c>
      <c r="R54" s="19" t="s">
        <v>374</v>
      </c>
      <c r="S54" s="19" t="s">
        <v>135</v>
      </c>
      <c r="T54" s="19" t="s">
        <v>375</v>
      </c>
      <c r="U54" s="19" t="s">
        <v>136</v>
      </c>
      <c r="V54" s="19" t="s">
        <v>244</v>
      </c>
    </row>
    <row r="55" spans="1:22" x14ac:dyDescent="0.2">
      <c r="A55" s="19" t="s">
        <v>59</v>
      </c>
      <c r="D55" s="19" t="s">
        <v>69</v>
      </c>
      <c r="E55" s="19" t="s">
        <v>232</v>
      </c>
      <c r="F55" s="19" t="s">
        <v>62</v>
      </c>
      <c r="G55" s="19" t="s">
        <v>357</v>
      </c>
      <c r="H55" s="19" t="s">
        <v>358</v>
      </c>
      <c r="I55" s="19" t="s">
        <v>74</v>
      </c>
      <c r="J55" s="19" t="s">
        <v>200</v>
      </c>
      <c r="K55" s="19" t="s">
        <v>65</v>
      </c>
      <c r="L55" s="19" t="s">
        <v>200</v>
      </c>
      <c r="M55" s="19" t="s">
        <v>175</v>
      </c>
      <c r="Q55" s="19" t="s">
        <v>295</v>
      </c>
      <c r="R55" s="19" t="s">
        <v>252</v>
      </c>
      <c r="S55" s="19" t="s">
        <v>117</v>
      </c>
      <c r="T55" s="19" t="s">
        <v>355</v>
      </c>
      <c r="U55" s="19" t="s">
        <v>118</v>
      </c>
      <c r="V55" s="19" t="s">
        <v>236</v>
      </c>
    </row>
    <row r="56" spans="1:22" x14ac:dyDescent="0.2">
      <c r="A56" s="19" t="s">
        <v>59</v>
      </c>
      <c r="D56" s="19" t="s">
        <v>183</v>
      </c>
      <c r="E56" s="19" t="s">
        <v>247</v>
      </c>
      <c r="F56" s="19" t="s">
        <v>62</v>
      </c>
      <c r="G56" s="19" t="s">
        <v>396</v>
      </c>
      <c r="H56" s="19" t="s">
        <v>178</v>
      </c>
      <c r="I56" s="19" t="s">
        <v>74</v>
      </c>
      <c r="J56" s="19" t="s">
        <v>65</v>
      </c>
      <c r="K56" s="19" t="s">
        <v>65</v>
      </c>
      <c r="L56" s="19" t="s">
        <v>65</v>
      </c>
      <c r="M56" s="19" t="s">
        <v>298</v>
      </c>
      <c r="Q56" s="19" t="s">
        <v>299</v>
      </c>
      <c r="R56" s="19" t="s">
        <v>374</v>
      </c>
      <c r="S56" s="19" t="s">
        <v>155</v>
      </c>
      <c r="T56" s="19" t="s">
        <v>374</v>
      </c>
      <c r="U56" s="19" t="s">
        <v>156</v>
      </c>
      <c r="V56" s="19" t="s">
        <v>163</v>
      </c>
    </row>
    <row r="57" spans="1:22" x14ac:dyDescent="0.2">
      <c r="A57" s="19" t="s">
        <v>59</v>
      </c>
      <c r="D57" s="19" t="s">
        <v>64</v>
      </c>
      <c r="E57" s="19" t="s">
        <v>247</v>
      </c>
      <c r="F57" s="19" t="s">
        <v>62</v>
      </c>
      <c r="G57" s="19" t="s">
        <v>328</v>
      </c>
      <c r="H57" s="19" t="s">
        <v>329</v>
      </c>
      <c r="I57" s="19" t="s">
        <v>74</v>
      </c>
      <c r="J57" s="19" t="s">
        <v>165</v>
      </c>
      <c r="K57" s="19" t="s">
        <v>65</v>
      </c>
      <c r="L57" s="19" t="s">
        <v>165</v>
      </c>
      <c r="M57" s="19" t="s">
        <v>323</v>
      </c>
      <c r="Q57" s="19" t="s">
        <v>324</v>
      </c>
      <c r="R57" s="19" t="s">
        <v>374</v>
      </c>
      <c r="S57" s="19" t="s">
        <v>224</v>
      </c>
      <c r="T57" s="19" t="s">
        <v>374</v>
      </c>
      <c r="U57" s="19" t="s">
        <v>225</v>
      </c>
      <c r="V57" s="19" t="s">
        <v>163</v>
      </c>
    </row>
    <row r="58" spans="1:22" x14ac:dyDescent="0.2">
      <c r="A58" s="19" t="s">
        <v>59</v>
      </c>
      <c r="D58" s="19" t="s">
        <v>72</v>
      </c>
      <c r="E58" s="19" t="s">
        <v>217</v>
      </c>
      <c r="F58" s="19" t="s">
        <v>62</v>
      </c>
      <c r="G58" s="19" t="s">
        <v>265</v>
      </c>
      <c r="H58" s="19" t="s">
        <v>266</v>
      </c>
      <c r="I58" s="19" t="s">
        <v>74</v>
      </c>
      <c r="J58" s="19" t="s">
        <v>165</v>
      </c>
      <c r="K58" s="19" t="s">
        <v>65</v>
      </c>
      <c r="L58" s="19" t="s">
        <v>165</v>
      </c>
      <c r="M58" s="19" t="s">
        <v>267</v>
      </c>
      <c r="Q58" s="19" t="s">
        <v>268</v>
      </c>
      <c r="R58" s="19" t="s">
        <v>252</v>
      </c>
      <c r="S58" s="19" t="s">
        <v>95</v>
      </c>
      <c r="T58" s="19" t="s">
        <v>252</v>
      </c>
      <c r="U58" s="19" t="s">
        <v>96</v>
      </c>
      <c r="V58" s="19" t="s">
        <v>92</v>
      </c>
    </row>
    <row r="59" spans="1:22" x14ac:dyDescent="0.2">
      <c r="A59" s="19" t="s">
        <v>59</v>
      </c>
      <c r="D59" s="19" t="s">
        <v>69</v>
      </c>
      <c r="E59" s="19" t="s">
        <v>241</v>
      </c>
      <c r="F59" s="19" t="s">
        <v>62</v>
      </c>
      <c r="G59" s="19" t="s">
        <v>376</v>
      </c>
      <c r="H59" s="19" t="s">
        <v>377</v>
      </c>
      <c r="I59" s="19" t="s">
        <v>74</v>
      </c>
      <c r="J59" s="19" t="s">
        <v>165</v>
      </c>
      <c r="K59" s="19" t="s">
        <v>65</v>
      </c>
      <c r="L59" s="19" t="s">
        <v>165</v>
      </c>
      <c r="M59" s="19" t="s">
        <v>335</v>
      </c>
      <c r="Q59" s="19" t="s">
        <v>336</v>
      </c>
      <c r="R59" s="19" t="s">
        <v>374</v>
      </c>
      <c r="S59" s="19" t="s">
        <v>226</v>
      </c>
      <c r="T59" s="19" t="s">
        <v>375</v>
      </c>
      <c r="U59" s="19" t="s">
        <v>227</v>
      </c>
      <c r="V59" s="19" t="s">
        <v>244</v>
      </c>
    </row>
    <row r="60" spans="1:22" x14ac:dyDescent="0.2">
      <c r="A60" s="19" t="s">
        <v>59</v>
      </c>
      <c r="D60" s="19" t="s">
        <v>81</v>
      </c>
      <c r="G60" s="19" t="s">
        <v>82</v>
      </c>
      <c r="H60" s="19" t="s">
        <v>83</v>
      </c>
      <c r="I60" s="19" t="s">
        <v>84</v>
      </c>
      <c r="J60" s="19" t="s">
        <v>85</v>
      </c>
      <c r="K60" s="19" t="s">
        <v>86</v>
      </c>
      <c r="L60" s="19" t="s">
        <v>87</v>
      </c>
      <c r="M60" s="19" t="s">
        <v>88</v>
      </c>
      <c r="Q60" s="19" t="s">
        <v>89</v>
      </c>
      <c r="V60" s="19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Items Sold by Customer by Doc</vt:lpstr>
      <vt:lpstr>Report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Items Sold by Customer by Document</dc:title>
  <dc:subject>Jet Basics</dc:subject>
  <dc:creator>Keesha M. Wallace</dc:creator>
  <dc:description>List of items sold grouped by customer and document within a specified date range.  Cost of goods sold and sales amount are values.</dc:description>
  <cp:lastModifiedBy>Haseeb Tariq</cp:lastModifiedBy>
  <cp:lastPrinted>2013-04-25T20:57:55Z</cp:lastPrinted>
  <dcterms:created xsi:type="dcterms:W3CDTF">2013-04-23T16:51:57Z</dcterms:created>
  <dcterms:modified xsi:type="dcterms:W3CDTF">2023-09-04T10:16:55Z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