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DCDE2BEE9F6C142C78B18E3EB335EEA9C697E442" xr6:coauthVersionLast="47" xr6:coauthVersionMax="47" xr10:uidLastSave="{D63064C0-FB5D-4019-BF3F-A0180C318360}"/>
  <bookViews>
    <workbookView xWindow="-120" yWindow="-120" windowWidth="29040" windowHeight="17520" xr2:uid="{00000000-000D-0000-FFFF-FFFF00000000}"/>
  </bookViews>
  <sheets>
    <sheet name="Open Sales" sheetId="8" r:id="rId1"/>
    <sheet name="PivotCounts" sheetId="15" state="hidden" r:id="rId2"/>
    <sheet name="Report" sheetId="1" r:id="rId3"/>
    <sheet name="Sheet1" sheetId="69" state="veryHidden" r:id="rId4"/>
    <sheet name="Sheet2" sheetId="70" state="veryHidden" r:id="rId5"/>
    <sheet name="Sheet3" sheetId="72" state="veryHidden" r:id="rId6"/>
  </sheets>
  <definedNames>
    <definedName name="CountofCustomers">OFFSET(PivotCounts!$C$1,0,0,COUNTA(PivotCounts!$C:$C,1))</definedName>
    <definedName name="CountofOrders">OFFSET(PivotCounts!$F$1,0,0,COUNTA(PivotCounts!$F:$F,1))</definedName>
    <definedName name="NativeTimeline_Shipment_Date">#N/A</definedName>
    <definedName name="Slicer_Location_Code">#N/A</definedName>
    <definedName name="Slicer_Order_Status">#N/A</definedName>
    <definedName name="Slicer_Salesperson_Code">#N/A</definedName>
  </definedNames>
  <calcPr calcId="191029"/>
  <pivotCaches>
    <pivotCache cacheId="2"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1"/>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0" i="1" l="1"/>
  <c r="Z10" i="1"/>
  <c r="AA10" i="1"/>
  <c r="Z12" i="1"/>
  <c r="AC12" i="1"/>
  <c r="AG12" i="1"/>
  <c r="AH12" i="1"/>
  <c r="X86" i="1"/>
  <c r="W86" i="1"/>
  <c r="V86" i="1"/>
  <c r="U86" i="1"/>
  <c r="T86" i="1"/>
  <c r="S86" i="1"/>
  <c r="R86" i="1"/>
  <c r="P86" i="1"/>
  <c r="O86" i="1"/>
  <c r="E8" i="1"/>
  <c r="E4" i="15"/>
  <c r="K13" i="8" s="1"/>
  <c r="B4" i="15"/>
  <c r="K10" i="8" s="1"/>
  <c r="D4" i="8"/>
</calcChain>
</file>

<file path=xl/sharedStrings.xml><?xml version="1.0" encoding="utf-8"?>
<sst xmlns="http://schemas.openxmlformats.org/spreadsheetml/2006/main" count="2807" uniqueCount="423">
  <si>
    <t>Hide</t>
  </si>
  <si>
    <t>Tables and Fields</t>
  </si>
  <si>
    <t>Filters</t>
  </si>
  <si>
    <t>37 Sales Line</t>
  </si>
  <si>
    <t>5752 Completely Shipped</t>
  </si>
  <si>
    <t>5 Type</t>
  </si>
  <si>
    <t>Item</t>
  </si>
  <si>
    <t>1 Document Type</t>
  </si>
  <si>
    <t>Order</t>
  </si>
  <si>
    <t>Links:</t>
  </si>
  <si>
    <t>Headers:</t>
  </si>
  <si>
    <t>Fields:</t>
  </si>
  <si>
    <t>Sell-to Customer No.</t>
  </si>
  <si>
    <t>2 Sell-to Customer No.</t>
  </si>
  <si>
    <t>Customer Name</t>
  </si>
  <si>
    <t>Salesperson Code</t>
  </si>
  <si>
    <t>Document No.</t>
  </si>
  <si>
    <t>3 Document No.</t>
  </si>
  <si>
    <t>Location Code</t>
  </si>
  <si>
    <t>7 Location Code</t>
  </si>
  <si>
    <t>Shipment Date</t>
  </si>
  <si>
    <t>10 Shipment Date</t>
  </si>
  <si>
    <t>Item No.</t>
  </si>
  <si>
    <t>6 No.</t>
  </si>
  <si>
    <t>Item Description</t>
  </si>
  <si>
    <t>Item Category Code</t>
  </si>
  <si>
    <t>Quantity</t>
  </si>
  <si>
    <t>15 Quantity</t>
  </si>
  <si>
    <t>Outstanding Quantity</t>
  </si>
  <si>
    <t>16 Outstanding Quantity</t>
  </si>
  <si>
    <t>Unit of Measure Code</t>
  </si>
  <si>
    <t>5407 Unit of Measure Code</t>
  </si>
  <si>
    <t>Unit Price</t>
  </si>
  <si>
    <t>22 Unit Price</t>
  </si>
  <si>
    <t>Line Discount %</t>
  </si>
  <si>
    <t>27 Line Discount %</t>
  </si>
  <si>
    <t>Line Discount Amount</t>
  </si>
  <si>
    <t>28 Line Discount Amount</t>
  </si>
  <si>
    <t>VAT %</t>
  </si>
  <si>
    <t>25 VAT %</t>
  </si>
  <si>
    <t>Amount Including VAT</t>
  </si>
  <si>
    <t>30 Amount Including VAT</t>
  </si>
  <si>
    <t>Inv. Discount Amount</t>
  </si>
  <si>
    <t>69 Inv. Discount Amount</t>
  </si>
  <si>
    <t>Outstanding Amount</t>
  </si>
  <si>
    <t>57 Outstanding Amount</t>
  </si>
  <si>
    <t>FALSE</t>
  </si>
  <si>
    <t>=NL("Link","27 Item",,"1 No.","=6 No.")</t>
  </si>
  <si>
    <t>=NL("Link","18 Customer",,"1 No.","=2 Sell-to Customer No.")</t>
  </si>
  <si>
    <t>=NL("Link","36 Sales Header",,"3 No.","=3 Document No.","1 Document Type","=1 Document Type")</t>
  </si>
  <si>
    <t>=NL("LinkField","18 Customer","2 Name")</t>
  </si>
  <si>
    <t>=NL("LinkField","36 Sales Header","120 Status")</t>
  </si>
  <si>
    <t>=NL("LinkField","27 Item","3 Description")</t>
  </si>
  <si>
    <t>=NL("LinkField","27 Item","5702 Item Category Code")</t>
  </si>
  <si>
    <t>AutoTable</t>
  </si>
  <si>
    <t>AutoTable+Fit</t>
  </si>
  <si>
    <t>Total</t>
  </si>
  <si>
    <t>Released</t>
  </si>
  <si>
    <t>6</t>
  </si>
  <si>
    <t>0</t>
  </si>
  <si>
    <t>4</t>
  </si>
  <si>
    <t>5</t>
  </si>
  <si>
    <t>12</t>
  </si>
  <si>
    <t>2</t>
  </si>
  <si>
    <t>1</t>
  </si>
  <si>
    <t>8</t>
  </si>
  <si>
    <t>=SUBTOTAL(109,[Quantity])</t>
  </si>
  <si>
    <t>=SUBTOTAL(109,[Outstanding Quantity])</t>
  </si>
  <si>
    <t>=SUBTOTAL(109,[Unit Price])</t>
  </si>
  <si>
    <t>=SUBTOTAL(109,[Line Discount %])</t>
  </si>
  <si>
    <t>=SUBTOTAL(109,[Line Discount Amount])</t>
  </si>
  <si>
    <t>=SUBTOTAL(109,[VAT %])</t>
  </si>
  <si>
    <t>=SUBTOTAL(109,[Amount Including VAT])</t>
  </si>
  <si>
    <t>=SUBTOTAL(109,[Inv. Discount Amount])</t>
  </si>
  <si>
    <t>=SUBTOTAL(109,[Outstanding Amount])</t>
  </si>
  <si>
    <t>Grand Total</t>
  </si>
  <si>
    <t>Order Status</t>
  </si>
  <si>
    <t>UoM</t>
  </si>
  <si>
    <t xml:space="preserve"> Outstanding Amount</t>
  </si>
  <si>
    <t>Open Sales Order Lines</t>
  </si>
  <si>
    <t>Total Amount</t>
  </si>
  <si>
    <t>Row Labels</t>
  </si>
  <si>
    <t>Count of Customers</t>
  </si>
  <si>
    <t>Count of Orders</t>
  </si>
  <si>
    <t>Option</t>
  </si>
  <si>
    <t>Title</t>
  </si>
  <si>
    <t>Value</t>
  </si>
  <si>
    <t>Value+Fit</t>
  </si>
  <si>
    <t>No. of Customers</t>
  </si>
  <si>
    <t>No. of Orders</t>
  </si>
  <si>
    <t>Auto+Hide+Values</t>
  </si>
  <si>
    <t>This sheet is utilized to update counts on 'Open Sales' worksheet.</t>
  </si>
  <si>
    <t>=NL("Table","37 Sales Line",$F$12:$Y$12,"Headers=",$F$11:Y$11,"TableName=","Sales Line","Filters=",$D$5:$E$8,"InclusiveLink=37 Sales Line",$F$10,"InclusiveLink=37 Sales Line",$G$10,"InclusiveLink=37 Sales Line",$H$10,"IncludeDuplicates=","True")</t>
  </si>
  <si>
    <t>Auto+Hide+Hidesheet+Values</t>
  </si>
  <si>
    <t>Tooltip</t>
  </si>
  <si>
    <t>Enter a date range using the date format used in your NAV instance</t>
  </si>
  <si>
    <t/>
  </si>
  <si>
    <t>RH</t>
  </si>
  <si>
    <t>LON-WHSE1</t>
  </si>
  <si>
    <t>CORP GIFTS</t>
  </si>
  <si>
    <t>E100039</t>
  </si>
  <si>
    <t>Campfire Mug</t>
  </si>
  <si>
    <t>MUGS</t>
  </si>
  <si>
    <t>C100061</t>
  </si>
  <si>
    <t>Bistro Mug</t>
  </si>
  <si>
    <t>E100018</t>
  </si>
  <si>
    <t>Flexi-Clock &amp; Clip</t>
  </si>
  <si>
    <t>CLOCKS</t>
  </si>
  <si>
    <t>CAPS</t>
  </si>
  <si>
    <t>BAGS</t>
  </si>
  <si>
    <t>E100015</t>
  </si>
  <si>
    <t>360 Clip Watch</t>
  </si>
  <si>
    <t>S200011</t>
  </si>
  <si>
    <t>10.75" Star Riser Lamp of Knowledge Trophy</t>
  </si>
  <si>
    <t>AWARDS</t>
  </si>
  <si>
    <t>E100010</t>
  </si>
  <si>
    <t>Vinyl Tote</t>
  </si>
  <si>
    <t>E100044</t>
  </si>
  <si>
    <t>Juice Glass</t>
  </si>
  <si>
    <t>E100009</t>
  </si>
  <si>
    <t>Die-Cut Tote</t>
  </si>
  <si>
    <t>AD-WHSE1</t>
  </si>
  <si>
    <t>S200016</t>
  </si>
  <si>
    <t>10.75" Star Riser Volleyball Trophy</t>
  </si>
  <si>
    <t>S200002</t>
  </si>
  <si>
    <t xml:space="preserve">3.25" Apple Trophy </t>
  </si>
  <si>
    <t>C100033</t>
  </si>
  <si>
    <t>Frames &amp; Clock</t>
  </si>
  <si>
    <t>E100016</t>
  </si>
  <si>
    <t>4 Function Rotating Carabiner Watch</t>
  </si>
  <si>
    <t>E100027</t>
  </si>
  <si>
    <t>Ergo-Calculator</t>
  </si>
  <si>
    <t>ELECTRONIC</t>
  </si>
  <si>
    <t>E100004</t>
  </si>
  <si>
    <t>Laminated Tote</t>
  </si>
  <si>
    <t>C100025</t>
  </si>
  <si>
    <t>Striped Knit Hat</t>
  </si>
  <si>
    <t>S100020</t>
  </si>
  <si>
    <t>Super Sport Stopwatch</t>
  </si>
  <si>
    <t>S100016</t>
  </si>
  <si>
    <t>Mesh Bucket Hat</t>
  </si>
  <si>
    <t>AD-WHSE2</t>
  </si>
  <si>
    <t>S200022</t>
  </si>
  <si>
    <t>10.75" Tourch Riser Basketball Trophy</t>
  </si>
  <si>
    <t>E100034</t>
  </si>
  <si>
    <t>Bamboo 1GB USB Flash Drive</t>
  </si>
  <si>
    <t>E100021</t>
  </si>
  <si>
    <t>Slim Travel Alarm</t>
  </si>
  <si>
    <t>S100019</t>
  </si>
  <si>
    <t>Sportsman Bucket Hat</t>
  </si>
  <si>
    <t>C100067</t>
  </si>
  <si>
    <t>Stainless Thermos</t>
  </si>
  <si>
    <t>E100006</t>
  </si>
  <si>
    <t>Budget Tote Bag</t>
  </si>
  <si>
    <t>S200003</t>
  </si>
  <si>
    <t>5" Male Graduate Trophy</t>
  </si>
  <si>
    <t>E100045</t>
  </si>
  <si>
    <t>Flute</t>
  </si>
  <si>
    <t>S200021</t>
  </si>
  <si>
    <t>10.75" Tourch Riser FootballTrophy</t>
  </si>
  <si>
    <t>S200014</t>
  </si>
  <si>
    <t>10.75" Star Riser FootballTrophy</t>
  </si>
  <si>
    <t>S200030</t>
  </si>
  <si>
    <t>10.75" Column Volleyball Trophy</t>
  </si>
  <si>
    <t>C100042</t>
  </si>
  <si>
    <t>Retractable Earbuds</t>
  </si>
  <si>
    <t>E100041</t>
  </si>
  <si>
    <t>Biodegradable Colored SPORT BOT</t>
  </si>
  <si>
    <t>C100062</t>
  </si>
  <si>
    <t>Tall Matte Finish Mug</t>
  </si>
  <si>
    <t>E100043</t>
  </si>
  <si>
    <t>Pub Glass</t>
  </si>
  <si>
    <t>E100025</t>
  </si>
  <si>
    <t>Calc-U-Note</t>
  </si>
  <si>
    <t>E100030</t>
  </si>
  <si>
    <t>LED Keychain</t>
  </si>
  <si>
    <t>E100038</t>
  </si>
  <si>
    <t>1GB USB Flash Drive Pen</t>
  </si>
  <si>
    <t>E100024</t>
  </si>
  <si>
    <t>Arch Calculator</t>
  </si>
  <si>
    <t>S200029</t>
  </si>
  <si>
    <t>10.75" Column Basketball Trophy</t>
  </si>
  <si>
    <t>C100063</t>
  </si>
  <si>
    <t>Soup Mug</t>
  </si>
  <si>
    <t>C100035</t>
  </si>
  <si>
    <t>Calculator &amp; World Time Clock</t>
  </si>
  <si>
    <t>S200008</t>
  </si>
  <si>
    <t>3.75" Basketball Trophy</t>
  </si>
  <si>
    <t>E100033</t>
  </si>
  <si>
    <t>Dual Source Flashlight</t>
  </si>
  <si>
    <t>E100007</t>
  </si>
  <si>
    <t>Plastic Handle Bag</t>
  </si>
  <si>
    <t>E100012</t>
  </si>
  <si>
    <t>Canvas Stopwatch</t>
  </si>
  <si>
    <t>S200027</t>
  </si>
  <si>
    <t>10.75" Column Soccer Trophy</t>
  </si>
  <si>
    <t>S200020</t>
  </si>
  <si>
    <t>10.75" Tourch Riser Soccer Trophy</t>
  </si>
  <si>
    <t>E100002</t>
  </si>
  <si>
    <t>Cotton Classic Tote</t>
  </si>
  <si>
    <t>E100026</t>
  </si>
  <si>
    <t>Desk Calculator</t>
  </si>
  <si>
    <t>E100046</t>
  </si>
  <si>
    <t>Milk Bottle</t>
  </si>
  <si>
    <t>C100023</t>
  </si>
  <si>
    <t>Two-Toned Knit Hat</t>
  </si>
  <si>
    <t>C100068</t>
  </si>
  <si>
    <t>Outdoor Gear Unlimited</t>
  </si>
  <si>
    <t>S200018</t>
  </si>
  <si>
    <t>10.75" Tourch Riser Lamp of Knowledge Trophy</t>
  </si>
  <si>
    <t>E100047</t>
  </si>
  <si>
    <t>Chardonnay Glass</t>
  </si>
  <si>
    <t>S120739</t>
  </si>
  <si>
    <t>C100133</t>
  </si>
  <si>
    <t>Volcome Ltd.</t>
  </si>
  <si>
    <t>C100124</t>
  </si>
  <si>
    <t>Ontocane Outdoors</t>
  </si>
  <si>
    <t>C100125</t>
  </si>
  <si>
    <t>Solcity</t>
  </si>
  <si>
    <t>C100122</t>
  </si>
  <si>
    <t>Physicare Ltd.</t>
  </si>
  <si>
    <t>C100128</t>
  </si>
  <si>
    <t>Solar Tech</t>
  </si>
  <si>
    <t>S121046</t>
  </si>
  <si>
    <t>S121047</t>
  </si>
  <si>
    <t>S121048</t>
  </si>
  <si>
    <t>S121049</t>
  </si>
  <si>
    <t>S121050</t>
  </si>
  <si>
    <t>144</t>
  </si>
  <si>
    <t>1.07397</t>
  </si>
  <si>
    <t>0.82421</t>
  </si>
  <si>
    <t>2.03</t>
  </si>
  <si>
    <t>1.34246</t>
  </si>
  <si>
    <t>0.16</t>
  </si>
  <si>
    <t>7.805</t>
  </si>
  <si>
    <t>6.244</t>
  </si>
  <si>
    <t>0.05</t>
  </si>
  <si>
    <t>0.01</t>
  </si>
  <si>
    <t>0.38</t>
  </si>
  <si>
    <t>48</t>
  </si>
  <si>
    <t>9.393</t>
  </si>
  <si>
    <t>32.46</t>
  </si>
  <si>
    <t>4.366</t>
  </si>
  <si>
    <t>3.637</t>
  </si>
  <si>
    <t>1.79827</t>
  </si>
  <si>
    <t>2.94092</t>
  </si>
  <si>
    <t>22.48</t>
  </si>
  <si>
    <t>0.068</t>
  </si>
  <si>
    <t>0.07</t>
  </si>
  <si>
    <t>5.636</t>
  </si>
  <si>
    <t>0.11</t>
  </si>
  <si>
    <t>0.233</t>
  </si>
  <si>
    <t>0.436</t>
  </si>
  <si>
    <t>3.742</t>
  </si>
  <si>
    <t>11.271</t>
  </si>
  <si>
    <t>1.25</t>
  </si>
  <si>
    <t>0.1</t>
  </si>
  <si>
    <t>1.533</t>
  </si>
  <si>
    <t>288</t>
  </si>
  <si>
    <t>0.518</t>
  </si>
  <si>
    <t>0.924</t>
  </si>
  <si>
    <t>1.067</t>
  </si>
  <si>
    <t>1.232</t>
  </si>
  <si>
    <t>2.239</t>
  </si>
  <si>
    <t>3.449</t>
  </si>
  <si>
    <t>0.0562</t>
  </si>
  <si>
    <t>0.04</t>
  </si>
  <si>
    <t>0.06</t>
  </si>
  <si>
    <t>1.17387</t>
  </si>
  <si>
    <t>10.14</t>
  </si>
  <si>
    <t>158.9</t>
  </si>
  <si>
    <t>53.95</t>
  </si>
  <si>
    <t>845.19</t>
  </si>
  <si>
    <t>67.44</t>
  </si>
  <si>
    <t>1056.48</t>
  </si>
  <si>
    <t>24</t>
  </si>
  <si>
    <t>0.09</t>
  </si>
  <si>
    <t>1.71</t>
  </si>
  <si>
    <t>0.4</t>
  </si>
  <si>
    <t>0.91</t>
  </si>
  <si>
    <t>0.61816</t>
  </si>
  <si>
    <t>0.86</t>
  </si>
  <si>
    <t>145</t>
  </si>
  <si>
    <t>0.02</t>
  </si>
  <si>
    <t>0.20605</t>
  </si>
  <si>
    <t>2.2</t>
  </si>
  <si>
    <t>13</t>
  </si>
  <si>
    <t>0.173</t>
  </si>
  <si>
    <t>1.27</t>
  </si>
  <si>
    <t>0.21</t>
  </si>
  <si>
    <t>1.96</t>
  </si>
  <si>
    <t>11.27</t>
  </si>
  <si>
    <t>0.992</t>
  </si>
  <si>
    <t>2.39</t>
  </si>
  <si>
    <t>0.13</t>
  </si>
  <si>
    <t>0.08</t>
  </si>
  <si>
    <t>5.34</t>
  </si>
  <si>
    <t>83.68</t>
  </si>
  <si>
    <t>9.28</t>
  </si>
  <si>
    <t>145.37</t>
  </si>
  <si>
    <t>0.939</t>
  </si>
  <si>
    <t>0.849</t>
  </si>
  <si>
    <t>0.248</t>
  </si>
  <si>
    <t>1.16138</t>
  </si>
  <si>
    <t>0.42</t>
  </si>
  <si>
    <t>1.19</t>
  </si>
  <si>
    <t>2.164</t>
  </si>
  <si>
    <t>1.638</t>
  </si>
  <si>
    <t>1.36119</t>
  </si>
  <si>
    <t>5.08</t>
  </si>
  <si>
    <t>0.48</t>
  </si>
  <si>
    <t>17.98</t>
  </si>
  <si>
    <t>281.73</t>
  </si>
  <si>
    <t>1.02402</t>
  </si>
  <si>
    <t>0.77</t>
  </si>
  <si>
    <t>1.17</t>
  </si>
  <si>
    <t>1.292</t>
  </si>
  <si>
    <t>2.014</t>
  </si>
  <si>
    <t>0.53074</t>
  </si>
  <si>
    <t>2.04803</t>
  </si>
  <si>
    <t>54.1</t>
  </si>
  <si>
    <t>1.818</t>
  </si>
  <si>
    <t>0.19</t>
  </si>
  <si>
    <t>0.729</t>
  </si>
  <si>
    <t>4.283</t>
  </si>
  <si>
    <t>0.17</t>
  </si>
  <si>
    <t>1298.49</t>
  </si>
  <si>
    <t>1.353</t>
  </si>
  <si>
    <t>10.03</t>
  </si>
  <si>
    <t>157.21</t>
  </si>
  <si>
    <t>4.59</t>
  </si>
  <si>
    <t>71.84</t>
  </si>
  <si>
    <t>0.15</t>
  </si>
  <si>
    <t>1.01</t>
  </si>
  <si>
    <t>18.03</t>
  </si>
  <si>
    <t>1.42</t>
  </si>
  <si>
    <t>1.247</t>
  </si>
  <si>
    <t>2.82</t>
  </si>
  <si>
    <t>2.284</t>
  </si>
  <si>
    <t>3.49</t>
  </si>
  <si>
    <t>16.23</t>
  </si>
  <si>
    <t>3.59</t>
  </si>
  <si>
    <t>15.28</t>
  </si>
  <si>
    <t>2.209</t>
  </si>
  <si>
    <t>16.77</t>
  </si>
  <si>
    <t>25.41</t>
  </si>
  <si>
    <t>398.08</t>
  </si>
  <si>
    <t>1.29</t>
  </si>
  <si>
    <t>0.34</t>
  </si>
  <si>
    <t>81.15</t>
  </si>
  <si>
    <t>1541.87</t>
  </si>
  <si>
    <t>1.33</t>
  </si>
  <si>
    <t>1.1</t>
  </si>
  <si>
    <t>8.22</t>
  </si>
  <si>
    <t>9.01</t>
  </si>
  <si>
    <t>7.1</t>
  </si>
  <si>
    <t>170.31</t>
  </si>
  <si>
    <t>4.89</t>
  </si>
  <si>
    <t>117.37</t>
  </si>
  <si>
    <t>2.98</t>
  </si>
  <si>
    <t>71.61</t>
  </si>
  <si>
    <t>0.32</t>
  </si>
  <si>
    <t>2.78</t>
  </si>
  <si>
    <t>26.31</t>
  </si>
  <si>
    <t>1.54</t>
  </si>
  <si>
    <t>8.85</t>
  </si>
  <si>
    <t>138.61</t>
  </si>
  <si>
    <t>129.84</t>
  </si>
  <si>
    <t>0.9</t>
  </si>
  <si>
    <t>43473</t>
  </si>
  <si>
    <t>23.2</t>
  </si>
  <si>
    <t>363.43</t>
  </si>
  <si>
    <t>352.16</t>
  </si>
  <si>
    <t>17.7</t>
  </si>
  <si>
    <t>277.22</t>
  </si>
  <si>
    <t>30.71</t>
  </si>
  <si>
    <t>20.29</t>
  </si>
  <si>
    <t>96</t>
  </si>
  <si>
    <t>1493.18</t>
  </si>
  <si>
    <t>108.21</t>
  </si>
  <si>
    <t>1244.38</t>
  </si>
  <si>
    <t>302.59</t>
  </si>
  <si>
    <t>37.72</t>
  </si>
  <si>
    <t>590.98</t>
  </si>
  <si>
    <t>2.13</t>
  </si>
  <si>
    <t>432.83</t>
  </si>
  <si>
    <t>508.55</t>
  </si>
  <si>
    <t>17.21</t>
  </si>
  <si>
    <t>326.95</t>
  </si>
  <si>
    <t>53.54</t>
  </si>
  <si>
    <t>23.66</t>
  </si>
  <si>
    <t>214.16</t>
  </si>
  <si>
    <t>3.28</t>
  </si>
  <si>
    <t>2.16</t>
  </si>
  <si>
    <t>43468</t>
  </si>
  <si>
    <t>266.82</t>
  </si>
  <si>
    <t>192.8</t>
  </si>
  <si>
    <t>94.57</t>
  </si>
  <si>
    <t>2.8</t>
  </si>
  <si>
    <t>32.19</t>
  </si>
  <si>
    <t>43467</t>
  </si>
  <si>
    <t>83.77</t>
  </si>
  <si>
    <t>43469</t>
  </si>
  <si>
    <t>31.42</t>
  </si>
  <si>
    <t>492.31</t>
  </si>
  <si>
    <t>254.3</t>
  </si>
  <si>
    <t>11.16</t>
  </si>
  <si>
    <t>174.89</t>
  </si>
  <si>
    <t>62.72</t>
  </si>
  <si>
    <t>33.8</t>
  </si>
  <si>
    <t>17.3</t>
  </si>
  <si>
    <t>43475</t>
  </si>
  <si>
    <t>25.79</t>
  </si>
  <si>
    <t>296.63</t>
  </si>
  <si>
    <t>13.24</t>
  </si>
  <si>
    <t>152.31</t>
  </si>
  <si>
    <t>8.48</t>
  </si>
  <si>
    <t>97.55</t>
  </si>
  <si>
    <t>3.94</t>
  </si>
  <si>
    <t>Auto+Hide+Values+Formulas=Sheet1,Sheet2+FormulasOnly</t>
  </si>
  <si>
    <t>Auto+Hide+Values+Formulas=Sheet3,Sheet1,Sheet2</t>
  </si>
  <si>
    <t>Auto+Hide+Values+Formulas=Sheet3,Sheet1,Sheet2+FormulasOnly</t>
  </si>
  <si>
    <t>="1/1/2019..10/1/2019"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</si>
</sst>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b/>
      <sz val="20"/>
      <color theme="9"/>
      <name val="Calibri"/>
      <family val="2"/>
      <scheme val="minor"/>
    </font>
    <font>
      <sz val="11"/>
      <color theme="9" tint="-0.249977111117893"/>
      <name val="Calibri"/>
      <family val="2"/>
      <scheme val="minor"/>
    </font>
    <font>
      <sz val="10"/>
      <name val="Arial"/>
      <family val="2"/>
    </font>
    <font>
      <u/>
      <sz val="10"/>
      <color indexed="12"/>
      <name val="Arial"/>
      <family val="2"/>
    </font>
    <font>
      <sz val="11"/>
      <color indexed="8"/>
      <name val="Calibri"/>
      <family val="2"/>
    </font>
  </fonts>
  <fills count="2">
    <fill>
      <patternFill patternType="none"/>
    </fill>
    <fill>
      <patternFill patternType="gray125"/>
    </fill>
  </fills>
  <borders count="8">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style="thin">
        <color rgb="FFA9A9A9"/>
      </right>
      <top style="thin">
        <color rgb="FFA9A9A9"/>
      </top>
      <bottom style="thin">
        <color rgb="FFA9A9A9"/>
      </bottom>
      <diagonal/>
    </border>
    <border>
      <left style="thin">
        <color rgb="FFA9A9A9"/>
      </left>
      <right/>
      <top style="thin">
        <color rgb="FFA9A9A9"/>
      </top>
      <bottom style="thin">
        <color rgb="FFA9A9A9"/>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theme="9"/>
      </left>
      <right style="thin">
        <color theme="9"/>
      </right>
      <top style="thin">
        <color theme="9"/>
      </top>
      <bottom style="thin">
        <color theme="9"/>
      </bottom>
      <diagonal/>
    </border>
  </borders>
  <cellStyleXfs count="4">
    <xf numFmtId="0" fontId="0" fillId="0" borderId="0"/>
    <xf numFmtId="0" fontId="6" fillId="0" borderId="0"/>
    <xf numFmtId="0" fontId="8" fillId="0" borderId="0"/>
    <xf numFmtId="0" fontId="7" fillId="0" borderId="0" applyNumberFormat="0" applyFill="0" applyBorder="0" applyAlignment="0" applyProtection="0">
      <alignment vertical="top"/>
      <protection locked="0"/>
    </xf>
  </cellStyleXfs>
  <cellXfs count="27">
    <xf numFmtId="0" fontId="0" fillId="0" borderId="0" xfId="0"/>
    <xf numFmtId="0" fontId="1" fillId="0" borderId="0" xfId="0" applyFont="1"/>
    <xf numFmtId="0" fontId="2" fillId="0" borderId="1" xfId="0" applyFont="1" applyBorder="1"/>
    <xf numFmtId="0" fontId="2" fillId="0" borderId="2" xfId="0" applyFont="1" applyBorder="1"/>
    <xf numFmtId="0" fontId="2" fillId="0" borderId="5" xfId="0" applyFont="1" applyBorder="1"/>
    <xf numFmtId="0" fontId="3" fillId="0" borderId="4" xfId="0" applyFont="1" applyBorder="1" applyAlignment="1">
      <alignment horizontal="left" indent="2"/>
    </xf>
    <xf numFmtId="0" fontId="2" fillId="0" borderId="6" xfId="0" applyFont="1" applyBorder="1"/>
    <xf numFmtId="0" fontId="3" fillId="0" borderId="3" xfId="0" applyFont="1" applyBorder="1"/>
    <xf numFmtId="0" fontId="3" fillId="0" borderId="1" xfId="0" applyFont="1" applyBorder="1" applyAlignment="1">
      <alignment horizontal="left" indent="2"/>
    </xf>
    <xf numFmtId="0" fontId="3" fillId="0" borderId="2" xfId="0" applyFont="1" applyBorder="1"/>
    <xf numFmtId="0" fontId="2" fillId="0" borderId="0" xfId="0" applyFont="1"/>
    <xf numFmtId="0" fontId="0" fillId="0" borderId="0" xfId="0" quotePrefix="1"/>
    <xf numFmtId="49" fontId="0" fillId="0" borderId="0" xfId="0" applyNumberFormat="1"/>
    <xf numFmtId="14" fontId="0" fillId="0" borderId="0" xfId="0" applyNumberFormat="1"/>
    <xf numFmtId="0" fontId="0" fillId="0" borderId="0" xfId="0" pivotButton="1"/>
    <xf numFmtId="0" fontId="0" fillId="0" borderId="0" xfId="0" pivotButton="1" applyAlignment="1">
      <alignment wrapText="1"/>
    </xf>
    <xf numFmtId="4" fontId="0" fillId="0" borderId="0" xfId="0" applyNumberFormat="1"/>
    <xf numFmtId="0" fontId="0" fillId="0" borderId="0" xfId="0" pivotButton="1" applyAlignment="1">
      <alignment horizontal="left" wrapText="1"/>
    </xf>
    <xf numFmtId="0" fontId="4" fillId="0" borderId="0" xfId="0" applyFont="1"/>
    <xf numFmtId="3" fontId="4" fillId="0" borderId="7" xfId="0" applyNumberFormat="1" applyFont="1" applyBorder="1" applyAlignment="1">
      <alignment horizontal="center"/>
    </xf>
    <xf numFmtId="0" fontId="4" fillId="0" borderId="0" xfId="0" applyFont="1" applyAlignment="1">
      <alignment horizontal="center"/>
    </xf>
    <xf numFmtId="0" fontId="0" fillId="0" borderId="0" xfId="0" applyAlignment="1">
      <alignment horizontal="right"/>
    </xf>
    <xf numFmtId="0" fontId="0" fillId="0" borderId="0" xfId="0" applyAlignment="1">
      <alignment horizontal="left"/>
    </xf>
    <xf numFmtId="0" fontId="4" fillId="0" borderId="7" xfId="0" applyFont="1" applyBorder="1" applyAlignment="1">
      <alignment horizontal="center"/>
    </xf>
    <xf numFmtId="0" fontId="5" fillId="0" borderId="0" xfId="0" applyFont="1" applyAlignment="1">
      <alignment horizontal="left" vertical="top"/>
    </xf>
    <xf numFmtId="0" fontId="8" fillId="0" borderId="0" xfId="2"/>
    <xf numFmtId="0" fontId="3" fillId="0" borderId="0" xfId="0" applyFont="1"/>
  </cellXfs>
  <cellStyles count="4">
    <cellStyle name="Hyperlink 3" xfId="3" xr:uid="{00000000-0005-0000-0000-000001000000}"/>
    <cellStyle name="Normal" xfId="0" builtinId="0"/>
    <cellStyle name="Normal 2 4" xfId="1" xr:uid="{00000000-0005-0000-0000-000003000000}"/>
    <cellStyle name="Normal 3" xfId="2" xr:uid="{00000000-0005-0000-0000-000004000000}"/>
  </cellStyles>
  <dxfs count="59">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0" formatCode="General"/>
    </dxf>
    <dxf>
      <numFmt numFmtId="0" formatCode="General"/>
    </dxf>
    <dxf>
      <numFmt numFmtId="30" formatCode="@"/>
    </dxf>
    <dxf>
      <numFmt numFmtId="30" formatCode="@"/>
    </dxf>
    <dxf>
      <numFmt numFmtId="30" formatCode="@"/>
    </dxf>
    <dxf>
      <numFmt numFmtId="0" formatCode="General"/>
    </dxf>
    <dxf>
      <numFmt numFmtId="30" formatCode="@"/>
    </dxf>
    <dxf>
      <numFmt numFmtId="30" formatCode="@"/>
    </dxf>
    <dxf>
      <numFmt numFmtId="30" formatCode="@"/>
    </dxf>
    <dxf>
      <numFmt numFmtId="30" formatCode="@"/>
    </dxf>
    <dxf>
      <numFmt numFmtId="30" formatCode="@"/>
    </dxf>
    <dxf>
      <numFmt numFmtId="30" formatCode="@"/>
    </dxf>
    <dxf>
      <alignment horizontal="right" readingOrder="0"/>
    </dxf>
    <dxf>
      <alignment horizontal="left" readingOrder="0"/>
    </dxf>
    <dxf>
      <font>
        <b val="0"/>
      </font>
    </dxf>
    <dxf>
      <alignment wrapText="1" readingOrder="0"/>
    </dxf>
    <dxf>
      <numFmt numFmtId="4" formatCode="#,##0.00"/>
    </dxf>
    <dxf>
      <alignment wrapText="1" readingOrder="0"/>
    </dxf>
    <dxf>
      <alignment horizontal="right" readingOrder="0"/>
    </dxf>
    <dxf>
      <alignment wrapText="1" readingOrder="0"/>
    </dxf>
    <dxf>
      <alignment wrapText="1" readingOrder="0"/>
    </dxf>
    <dxf>
      <alignment wrapText="1" readingOrder="0"/>
    </dxf>
    <dxf>
      <alignment horizontal="center" readingOrder="0"/>
    </dxf>
    <dxf>
      <alignment horizontal="center" readingOrder="0"/>
    </dxf>
    <dxf>
      <border>
        <left style="thin">
          <color theme="9"/>
        </left>
        <right style="thin">
          <color theme="9"/>
        </right>
        <top style="thin">
          <color theme="9"/>
        </top>
        <bottom style="thin">
          <color theme="9"/>
        </bottom>
      </border>
    </dxf>
    <dxf>
      <border>
        <left/>
        <right/>
        <top/>
        <bottom/>
      </border>
    </dxf>
    <dxf>
      <border>
        <left/>
        <right/>
        <top/>
        <bottom/>
      </border>
    </dxf>
    <dxf>
      <font>
        <b/>
      </font>
    </dxf>
    <dxf>
      <font>
        <b/>
      </font>
    </dxf>
    <dxf>
      <font>
        <b/>
      </font>
    </dxf>
    <dxf>
      <font>
        <color theme="9"/>
      </font>
    </dxf>
    <dxf>
      <font>
        <color theme="9"/>
      </font>
    </dxf>
    <dxf>
      <font>
        <color theme="9"/>
      </font>
    </dxf>
    <dxf>
      <numFmt numFmtId="3" formatCode="#,##0"/>
    </dxf>
    <dxf>
      <alignment horizontal="right" readingOrder="0"/>
    </dxf>
    <dxf>
      <font>
        <sz val="20"/>
      </font>
    </dxf>
    <dxf>
      <font>
        <sz val="20"/>
      </font>
    </dxf>
    <dxf>
      <font>
        <sz val="20"/>
      </font>
    </dxf>
    <dxf>
      <border>
        <top style="thin">
          <color theme="9" tint="0.79998168889431442"/>
        </top>
        <bottom style="thin">
          <color theme="9" tint="0.79998168889431442"/>
        </bottom>
      </border>
    </dxf>
    <dxf>
      <border>
        <top style="thin">
          <color theme="9" tint="0.79998168889431442"/>
        </top>
        <bottom style="thin">
          <color theme="9" tint="0.79998168889431442"/>
        </bottom>
      </border>
    </dxf>
    <dxf>
      <fill>
        <patternFill patternType="solid">
          <fgColor theme="9" tint="0.79998168889431442"/>
          <bgColor theme="9" tint="0.79998168889431442"/>
        </patternFill>
      </fill>
      <border>
        <bottom style="thin">
          <color theme="9"/>
        </bottom>
      </border>
    </dxf>
    <dxf>
      <font>
        <color theme="0"/>
      </font>
      <fill>
        <patternFill patternType="solid">
          <fgColor theme="9" tint="0.39997558519241921"/>
          <bgColor theme="9" tint="0.39997558519241921"/>
        </patternFill>
      </fill>
      <border>
        <bottom style="thin">
          <color theme="9" tint="0.79998168889431442"/>
        </bottom>
        <horizontal style="thin">
          <color theme="9" tint="0.39997558519241921"/>
        </horizontal>
      </border>
    </dxf>
    <dxf>
      <border>
        <bottom style="thin">
          <color theme="9" tint="0.59999389629810485"/>
        </bottom>
      </border>
    </dxf>
    <dxf>
      <font>
        <b/>
        <color theme="1"/>
      </font>
      <fill>
        <patternFill patternType="solid">
          <fgColor theme="0" tint="-0.14999847407452621"/>
          <bgColor theme="0" tint="-0.14999847407452621"/>
        </patternFill>
      </fill>
    </dxf>
    <dxf>
      <font>
        <b/>
        <color theme="0"/>
      </font>
      <fill>
        <patternFill patternType="solid">
          <fgColor theme="9" tint="0.39997558519241921"/>
          <bgColor theme="9" tint="0.39997558519241921"/>
        </patternFill>
      </fill>
    </dxf>
    <dxf>
      <font>
        <b/>
        <color theme="0"/>
      </font>
    </dxf>
    <dxf>
      <border>
        <left style="thin">
          <color theme="9" tint="-0.249977111117893"/>
        </left>
        <right style="thin">
          <color theme="9" tint="-0.249977111117893"/>
        </right>
      </border>
    </dxf>
    <dxf>
      <fill>
        <patternFill>
          <fgColor theme="9" tint="0.79998168889431442"/>
        </patternFill>
      </fill>
      <border>
        <top style="thin">
          <color theme="9" tint="-0.249977111117893"/>
        </top>
        <bottom style="thin">
          <color theme="9" tint="-0.249977111117893"/>
        </bottom>
        <horizontal style="thin">
          <color theme="9" tint="-0.249977111117893"/>
        </horizontal>
      </border>
    </dxf>
    <dxf>
      <font>
        <b/>
        <color theme="1"/>
      </font>
      <border>
        <top style="double">
          <color theme="9" tint="-0.249977111117893"/>
        </top>
      </border>
    </dxf>
    <dxf>
      <font>
        <color theme="0"/>
      </font>
      <fill>
        <patternFill patternType="solid">
          <fgColor theme="9" tint="-0.249977111117893"/>
          <bgColor theme="9" tint="-0.249977111117893"/>
        </patternFill>
      </fill>
      <border>
        <horizontal style="thin">
          <color theme="9" tint="-0.249977111117893"/>
        </horizontal>
      </border>
    </dxf>
    <dxf>
      <font>
        <color theme="1"/>
      </font>
      <border>
        <horizontal style="thin">
          <color theme="9" tint="0.79998168889431442"/>
        </horizontal>
      </border>
    </dxf>
  </dxfs>
  <tableStyles count="1" defaultTableStyle="TableStyleMedium2" defaultPivotStyle="PivotStyleLight16">
    <tableStyle name="OpenSalesOrderLines" table="0" count="13" xr9:uid="{00000000-0011-0000-FFFF-FFFF00000000}">
      <tableStyleElement type="wholeTable" dxfId="58"/>
      <tableStyleElement type="headerRow" dxfId="57"/>
      <tableStyleElement type="totalRow" dxfId="56"/>
      <tableStyleElement type="firstRowStripe" size="9" dxfId="55"/>
      <tableStyleElement type="firstColumnStripe" dxfId="54"/>
      <tableStyleElement type="firstHeaderCell" dxfId="53"/>
      <tableStyleElement type="firstSubtotalRow" dxfId="52"/>
      <tableStyleElement type="secondSubtotalRow" dxfId="51"/>
      <tableStyleElement type="firstColumnSubheading" dxfId="50"/>
      <tableStyleElement type="firstRowSubheading" dxfId="49"/>
      <tableStyleElement type="secondRowSubheading" dxfId="48"/>
      <tableStyleElement type="pageFieldLabels" dxfId="47"/>
      <tableStyleElement type="pageFieldValues" dxfId="4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1/relationships/timelineCache" Target="timelineCaches/timelineCache1.xml"/><Relationship Id="rId5" Type="http://schemas.openxmlformats.org/officeDocument/2006/relationships/worksheet" Target="worksheets/sheet5.xml"/><Relationship Id="rId15" Type="http://schemas.microsoft.com/office/2017/10/relationships/person" Target="persons/perso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9524</xdr:colOff>
      <xdr:row>4</xdr:row>
      <xdr:rowOff>9524</xdr:rowOff>
    </xdr:from>
    <xdr:to>
      <xdr:col>3</xdr:col>
      <xdr:colOff>1190625</xdr:colOff>
      <xdr:row>7</xdr:row>
      <xdr:rowOff>85726</xdr:rowOff>
    </xdr:to>
    <mc:AlternateContent xmlns:mc="http://schemas.openxmlformats.org/markup-compatibility/2006" xmlns:a14="http://schemas.microsoft.com/office/drawing/2010/main">
      <mc:Choice Requires="a14">
        <xdr:graphicFrame macro="">
          <xdr:nvGraphicFramePr>
            <xdr:cNvPr id="2" name="Salesperson Cod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Salesperson Code"/>
            </a:graphicData>
          </a:graphic>
        </xdr:graphicFrame>
      </mc:Choice>
      <mc:Fallback xmlns="">
        <xdr:sp macro="" textlink="">
          <xdr:nvSpPr>
            <xdr:cNvPr id="0" name=""/>
            <xdr:cNvSpPr>
              <a:spLocks noTextEdit="1"/>
            </xdr:cNvSpPr>
          </xdr:nvSpPr>
          <xdr:spPr>
            <a:xfrm>
              <a:off x="619124" y="866774"/>
              <a:ext cx="2152651" cy="93345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1457323</xdr:colOff>
      <xdr:row>4</xdr:row>
      <xdr:rowOff>0</xdr:rowOff>
    </xdr:from>
    <xdr:to>
      <xdr:col>7</xdr:col>
      <xdr:colOff>1076325</xdr:colOff>
      <xdr:row>7</xdr:row>
      <xdr:rowOff>85725</xdr:rowOff>
    </xdr:to>
    <mc:AlternateContent xmlns:mc="http://schemas.openxmlformats.org/markup-compatibility/2006" xmlns:a14="http://schemas.microsoft.com/office/drawing/2010/main">
      <mc:Choice Requires="a14">
        <xdr:graphicFrame macro="">
          <xdr:nvGraphicFramePr>
            <xdr:cNvPr id="4" name="Location Code">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Location Code"/>
            </a:graphicData>
          </a:graphic>
        </xdr:graphicFrame>
      </mc:Choice>
      <mc:Fallback xmlns="">
        <xdr:sp macro="" textlink="">
          <xdr:nvSpPr>
            <xdr:cNvPr id="0" name=""/>
            <xdr:cNvSpPr>
              <a:spLocks noTextEdit="1"/>
            </xdr:cNvSpPr>
          </xdr:nvSpPr>
          <xdr:spPr>
            <a:xfrm>
              <a:off x="3038473" y="857250"/>
              <a:ext cx="4067177" cy="942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8</xdr:row>
      <xdr:rowOff>161924</xdr:rowOff>
    </xdr:from>
    <xdr:to>
      <xdr:col>9</xdr:col>
      <xdr:colOff>0</xdr:colOff>
      <xdr:row>12</xdr:row>
      <xdr:rowOff>323850</xdr:rowOff>
    </xdr:to>
    <mc:AlternateContent xmlns:mc="http://schemas.openxmlformats.org/markup-compatibility/2006" xmlns:tsle="http://schemas.microsoft.com/office/drawing/2012/timeslicer">
      <mc:Choice Requires="tsle">
        <xdr:graphicFrame macro="">
          <xdr:nvGraphicFramePr>
            <xdr:cNvPr id="5" name="Shipment Date">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2/timeslicer">
              <tsle:timeslicer name="Shipment Date"/>
            </a:graphicData>
          </a:graphic>
        </xdr:graphicFrame>
      </mc:Choice>
      <mc:Fallback xmlns="">
        <xdr:sp macro="" textlink="">
          <xdr:nvSpPr>
            <xdr:cNvPr id="0" name=""/>
            <xdr:cNvSpPr>
              <a:spLocks noTextEdit="1"/>
            </xdr:cNvSpPr>
          </xdr:nvSpPr>
          <xdr:spPr>
            <a:xfrm>
              <a:off x="609600" y="2066924"/>
              <a:ext cx="8210550" cy="1352551"/>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7</xdr:col>
      <xdr:colOff>1333499</xdr:colOff>
      <xdr:row>4</xdr:row>
      <xdr:rowOff>0</xdr:rowOff>
    </xdr:from>
    <xdr:to>
      <xdr:col>8</xdr:col>
      <xdr:colOff>514349</xdr:colOff>
      <xdr:row>7</xdr:row>
      <xdr:rowOff>85725</xdr:rowOff>
    </xdr:to>
    <mc:AlternateContent xmlns:mc="http://schemas.openxmlformats.org/markup-compatibility/2006" xmlns:a14="http://schemas.microsoft.com/office/drawing/2010/main">
      <mc:Choice Requires="a14">
        <xdr:graphicFrame macro="">
          <xdr:nvGraphicFramePr>
            <xdr:cNvPr id="3" name="Order Status">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Order Status"/>
            </a:graphicData>
          </a:graphic>
        </xdr:graphicFrame>
      </mc:Choice>
      <mc:Fallback xmlns="">
        <xdr:sp macro="" textlink="">
          <xdr:nvSpPr>
            <xdr:cNvPr id="0" name=""/>
            <xdr:cNvSpPr>
              <a:spLocks noTextEdit="1"/>
            </xdr:cNvSpPr>
          </xdr:nvSpPr>
          <xdr:spPr>
            <a:xfrm>
              <a:off x="7362824" y="857250"/>
              <a:ext cx="1457325" cy="942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58826759259" createdVersion="5" refreshedVersion="8" minRefreshableVersion="3" recordCount="72" xr:uid="{00000000-000A-0000-FFFF-FFFF91010000}">
  <cacheSource type="worksheet">
    <worksheetSource name="Sales_Line"/>
  </cacheSource>
  <cacheFields count="20">
    <cacheField name="Sell-to Customer No." numFmtId="49">
      <sharedItems containsBlank="1" count="126">
        <s v="C100124"/>
        <s v="C100125"/>
        <s v="C100133"/>
        <s v="C100122"/>
        <s v="C100068"/>
        <s v="C100128"/>
        <s v="25000" u="1"/>
        <s v="C100021" u="1"/>
        <m u="1"/>
        <s v="C100012" u="1"/>
        <s v="C100040" u="1"/>
        <s v="C100115" u="1"/>
        <s v="C100031" u="1"/>
        <s v="C100106" u="1"/>
        <s v="C100143" u="1"/>
        <s v="C100134" u="1"/>
        <s v="102000" u="1"/>
        <s v="C100013" u="1"/>
        <s v="C100050" u="1"/>
        <s v="60000" u="1"/>
        <s v="121000" u="1"/>
        <s v="C100116" u="1"/>
        <s v="C100032" u="1"/>
        <s v="C100107" u="1"/>
        <s v="C100144" u="1"/>
        <s v="C100023" u="1"/>
        <s v="C100060" u="1"/>
        <s v="C100135" u="1"/>
        <s v="62000" u="1"/>
        <s v="C100014" u="1"/>
        <s v="C100051" u="1"/>
        <s v="C100126" u="1"/>
        <s v="C100042" u="1"/>
        <s v="C100117" u="1"/>
        <s v="C100033" u="1"/>
        <s v="C100070" u="1"/>
        <s v="C100108" u="1"/>
        <s v="C100145" u="1"/>
        <s v="38128456" u="1"/>
        <s v="C100136" u="1"/>
        <s v="C100015" u="1"/>
        <s v="C100052" u="1"/>
        <s v="C100127" u="1"/>
        <s v="C100118" u="1"/>
        <s v="C100146" u="1"/>
        <s v="163000" u="1"/>
        <s v="C100025" u="1"/>
        <s v="C100062" u="1"/>
        <s v="C100137" u="1"/>
        <s v="40000" u="1"/>
        <s v="C100053" u="1"/>
        <s v="127000" u="1"/>
        <s v="C100044" u="1"/>
        <s v="C100081" u="1"/>
        <s v="C100119" u="1"/>
        <s v="C100035" u="1"/>
        <s v="C100072" u="1"/>
        <s v="C100026" u="1"/>
        <s v="C100063" u="1"/>
        <s v="C100138" u="1"/>
        <s v="C100017" u="1"/>
        <s v="C100054" u="1"/>
        <s v="C100129" u="1"/>
        <s v="129000" u="1"/>
        <s v="C100008" u="1"/>
        <s v="C100082" u="1"/>
        <s v="C100036" u="1"/>
        <s v="C100073" u="1"/>
        <s v="C100064" u="1"/>
        <s v="C100139" u="1"/>
        <s v="C100018" u="1"/>
        <s v="C100092" u="1"/>
        <s v="C100046" u="1"/>
        <s v="C100083" u="1"/>
        <s v="C100037" u="1"/>
        <s v="49525252" u="1"/>
        <s v="20000" u="1"/>
        <s v="C100065" u="1"/>
        <s v="C100019" u="1"/>
        <s v="C100056" u="1"/>
        <s v="C100084" u="1"/>
        <s v="C100038" u="1"/>
        <s v="C100075" u="1"/>
        <s v="C100029" u="1"/>
        <s v="C100066" u="1"/>
        <s v="32789456" u="1"/>
        <s v="C100094" u="1"/>
        <s v="C100085" u="1"/>
        <s v="31987987" u="1"/>
        <s v="C100039" u="1"/>
        <s v="C100076" u="1"/>
        <s v="C100058" u="1"/>
        <s v="C100095" u="1"/>
        <s v="C100049" u="1"/>
        <s v="C100086" u="1"/>
        <s v="C100059" u="1"/>
        <s v="C100096" u="1"/>
        <s v="61000" u="1"/>
        <s v="C100069" u="1"/>
        <s v="C100097" u="1"/>
        <s v="C100088" u="1"/>
        <s v="49633663" u="1"/>
        <s v="C100089" u="1"/>
        <s v="C100100" u="1"/>
        <s v="C100099" u="1"/>
        <s v="C100110" u="1"/>
        <s v="C100101" u="1"/>
        <s v="C100120" u="1"/>
        <s v="43687129" u="1"/>
        <s v="30000" u="1"/>
        <s v="C100102" u="1"/>
        <s v="C100130" u="1"/>
        <s v="01454545" u="1"/>
        <s v="C100121" u="1"/>
        <s v="C100112" u="1"/>
        <s v="C100140" u="1"/>
        <s v="C100113" u="1"/>
        <s v="C100104" u="1"/>
        <s v="C100141" u="1"/>
        <s v="C100020" u="1"/>
        <s v="46897889" u="1"/>
        <s v="10000" u="1"/>
        <s v="C100114" u="1"/>
        <s v="C100030" u="1"/>
        <s v="C100105" u="1"/>
        <s v="C100142" u="1"/>
      </sharedItems>
    </cacheField>
    <cacheField name="Customer Name" numFmtId="49">
      <sharedItems containsBlank="1" count="113">
        <s v="Ontocane Outdoors"/>
        <s v="Solcity"/>
        <s v="Volcome Ltd."/>
        <s v="Physicare Ltd."/>
        <s v="Outdoor Gear Unlimited"/>
        <s v="Solar Tech"/>
        <s v="Tintax " u="1"/>
        <s v="Selangorian Ltd." u="1"/>
        <m u="1"/>
        <s v="Candoxy Kontor A/S" u="1"/>
        <s v="Gary's Sports" u="1"/>
        <s v="Helguera industrial" u="1"/>
        <s v="D-Com Industries" u="1"/>
        <s v="Stanfords" u="1"/>
        <s v="Möbel Siegfried" u="1"/>
        <s v="Office Solutions" u="1"/>
        <s v="Soron Kamstrol AG" u="1"/>
        <s v="Top Action Sports" u="1"/>
        <s v="Bargottis" u="1"/>
        <s v="Tinfan" u="1"/>
        <s v="Sonnmatt Design" u="1"/>
        <s v="Candoxy Nederland BV" u="1"/>
        <s v="First Touch Marketing" u="1"/>
        <s v="Super Daves" u="1"/>
        <s v="Solotech" u="1"/>
        <s v="Iber Tech" u="1"/>
        <s v="Libros S.A." u="1"/>
        <s v="Fairway Sound" u="1"/>
        <s v="Ganzlex NV" u="1"/>
        <s v="Showmasters" u="1"/>
        <s v="Inchit, Inc." u="1"/>
        <s v="Ranice Sports" u="1"/>
        <s v="Centromerkur d.o.o." u="1"/>
        <s v="Danger Unlimited" u="1"/>
        <s v="Latexon, Inc." u="1"/>
        <s v="Saxon Technology" u="1"/>
        <s v="Contoso Pharmaceuticals" u="1"/>
        <s v="First Bank" u="1"/>
        <s v="Alan Brewer" u="1"/>
        <s v="Hotspot Systems" u="1"/>
        <s v="Dantons" u="1"/>
        <s v="Francematic" u="1"/>
        <s v="ISA Tech" u="1"/>
        <s v="Sumtones, AG" u="1"/>
        <s v="BEI Outfitters " u="1"/>
        <s v="Bainbridges" u="1"/>
        <s v="Randotax Outfitters" u="1"/>
        <s v="Hotel Pferdesee" u="1"/>
        <s v="Moveex" u="1"/>
        <s v="Voltive Systems" u="1"/>
        <s v="University of Oregon" u="1"/>
        <s v="MovieTime Entertainment" u="1"/>
        <s v="Deerfield Graphics Company" u="1"/>
        <s v="Lauritzen Kontorm¢bler A/S" u="1"/>
        <s v="Pilatus AG" u="1"/>
        <s v="TechZone" u="1"/>
        <s v="The Device Shop" u="1"/>
        <s v="Derringers Resturants" u="1"/>
        <s v="Guildford Water Department" u="1"/>
        <s v="London Candoxy Storage Campus" u="1"/>
        <s v="Keybase, Inc." u="1"/>
        <s v="ZoomTrax Systems" u="1"/>
        <s v="Autohaus Mielberg KG" u="1"/>
        <s v="Cronus Cardoxy Procurement" u="1"/>
        <s v="Zuni Home Crafts Ltd." u="1"/>
        <s v="Triton Industries" u="1"/>
        <s v="Roundron" u="1"/>
        <s v="Cronus Cardoxy Sales" u="1"/>
        <s v="New Concepts Furniture" u="1"/>
        <s v="Villadomis AG" u="1"/>
        <s v="Kinfix Industries" u="1"/>
        <s v="Odessy Sports" u="1"/>
        <s v="Dicon Industries" u="1"/>
        <s v="Parvotis" u="1"/>
        <s v="Konberg Tapet AB" u="1"/>
        <s v="DenoTech" u="1"/>
        <s v="Ravel M¢bler" u="1"/>
        <s v="Tempsons Tropies" u="1"/>
        <s v="The Cannon Group PLC" u="1"/>
        <s v="Esystems" u="1"/>
        <s v="Corporación Beta" u="1"/>
        <s v="Gagn &amp; Gaman" u="1"/>
        <s v="Techibase" u="1"/>
        <s v="Gamma Ray's" u="1"/>
        <s v="Blesmore Systems" u="1"/>
        <s v="Nieuwe Zandpoort NV" u="1"/>
        <s v="Designstudio Gmunden" u="1"/>
        <s v="Stutringers" u="1"/>
        <s v="Sporting Goods Emporium" u="1"/>
        <s v="John Haddock Insurance Co." u="1"/>
        <s v="City Of Chicago" u="1"/>
        <s v="Alpine Ski House" u="1"/>
        <s v="Möbel Scherrer AG" u="1"/>
        <s v="Graphic Design Institute" u="1"/>
        <s v="Zumi's" u="1"/>
        <s v="Carl Anthony" u="1"/>
        <s v="Litware, Inc." u="1"/>
        <s v="Elkhorn Airport" u="1"/>
        <s v="Blanemark Hifi Shop" u="1"/>
        <s v="Lovaina Contractors" u="1"/>
        <s v="Equinox Sporting Goods" u="1"/>
        <s v="Livre Importants" u="1"/>
        <s v="Meersen Meubelen" u="1"/>
        <s v="Parmentier Boutique" u="1"/>
        <s v="Beef House" u="1"/>
        <s v="Tailspin Toys" u="1"/>
        <s v="Marsholm Karmstol" u="1"/>
        <s v="Englunds Kontorsmöbler AB" u="1"/>
        <s v="Basingers" u="1"/>
        <s v="EXPORTLES d.o.o." u="1"/>
        <s v="MEMA Ljubljana d.o.o." u="1"/>
        <s v="Lexitechnology" u="1"/>
        <s v="Michael Feit - Möbelhaus" u="1"/>
      </sharedItems>
    </cacheField>
    <cacheField name="Salesperson Code" numFmtId="49">
      <sharedItems containsBlank="1" count="9">
        <s v="RH"/>
        <s v="" u="1"/>
        <s v="MD" u="1"/>
        <m u="1"/>
        <s v="AH" u="1"/>
        <s v="JR" u="1"/>
        <s v="PS" u="1"/>
        <s v="LM" u="1"/>
        <s v="BD" u="1"/>
      </sharedItems>
    </cacheField>
    <cacheField name="Document No." numFmtId="49">
      <sharedItems containsBlank="1" count="843">
        <s v="S121046"/>
        <s v="S121050"/>
        <s v="S121047"/>
        <s v="S121049"/>
        <s v="S120739"/>
        <s v="S121048"/>
        <m u="1"/>
        <s v="S109690" u="1"/>
        <s v="S109691" u="1"/>
        <s v="S109692" u="1"/>
        <s v="S109693" u="1"/>
        <s v="S109694" u="1"/>
        <s v="2008" u="1"/>
        <s v="2018" u="1"/>
        <s v="S109695" u="1"/>
        <s v="S109696" u="1"/>
        <s v="S109697" u="1"/>
        <s v="S109790" u="1"/>
        <s v="S109698" u="1"/>
        <s v="S109670" u="1"/>
        <s v="S109791" u="1"/>
        <s v="S109699" u="1"/>
        <s v="S109671" u="1"/>
        <s v="S109792" u="1"/>
        <s v="101009" u="1"/>
        <s v="S109672" u="1"/>
        <s v="S109793" u="1"/>
        <s v="S109673" u="1"/>
        <s v="S109794" u="1"/>
        <s v="S109674" u="1"/>
        <s v="S109795" u="1"/>
        <s v="S109675" u="1"/>
        <s v="S109796" u="1"/>
        <s v="S109676" u="1"/>
        <s v="S109797" u="1"/>
        <s v="S109677" u="1"/>
        <s v="S109890" u="1"/>
        <s v="S109798" u="1"/>
        <s v="S109770" u="1"/>
        <s v="S109678" u="1"/>
        <s v="S109891" u="1"/>
        <s v="S109799" u="1"/>
        <s v="S109771" u="1"/>
        <s v="S109679" u="1"/>
        <s v="S109892" u="1"/>
        <s v="101019" u="1"/>
        <s v="S109772" u="1"/>
        <s v="S109893" u="1"/>
        <s v="S109773" u="1"/>
        <s v="S109653" u="1"/>
        <s v="S109894" u="1"/>
        <s v="S109774" u="1"/>
        <s v="2009" u="1"/>
        <s v="S109654" u="1"/>
        <s v="S109895" u="1"/>
        <s v="2019" u="1"/>
        <s v="S109775" u="1"/>
        <s v="S109655" u="1"/>
        <s v="S109896" u="1"/>
        <s v="S109776" u="1"/>
        <s v="S109656" u="1"/>
        <s v="S109897" u="1"/>
        <s v="S109777" u="1"/>
        <s v="S109990" u="1"/>
        <s v="S109657" u="1"/>
        <s v="S109898" u="1"/>
        <s v="S109870" u="1"/>
        <s v="S109778" u="1"/>
        <s v="S109750" u="1"/>
        <s v="S109991" u="1"/>
        <s v="S109658" u="1"/>
        <s v="S109899" u="1"/>
        <s v="S109871" u="1"/>
        <s v="S109779" u="1"/>
        <s v="S109751" u="1"/>
        <s v="S109992" u="1"/>
        <s v="S109659" u="1"/>
        <s v="S109872" u="1"/>
        <s v="101017" u="1"/>
        <s v="S109752" u="1"/>
        <s v="S109993" u="1"/>
        <s v="S109873" u="1"/>
        <s v="S109753" u="1"/>
        <s v="S109994" u="1"/>
        <s v="S109874" u="1"/>
        <s v="S109754" u="1"/>
        <s v="S109995" u="1"/>
        <s v="S109875" u="1"/>
        <s v="S109755" u="1"/>
        <s v="S109996" u="1"/>
        <s v="S109876" u="1"/>
        <s v="S109756" u="1"/>
        <s v="S109997" u="1"/>
        <s v="109005" u="1"/>
        <s v="S109877" u="1"/>
        <s v="S109757" u="1"/>
        <s v="S109998" u="1"/>
        <s v="S109970" u="1"/>
        <s v="S109878" u="1"/>
        <s v="S109850" u="1"/>
        <s v="S109758" u="1"/>
        <s v="S109999" u="1"/>
        <s v="S109730" u="1"/>
        <s v="S109971" u="1"/>
        <s v="S109879" u="1"/>
        <s v="S109851" u="1"/>
        <s v="S109759" u="1"/>
        <s v="S109731" u="1"/>
        <s v="S109972" u="1"/>
        <s v="S109852" u="1"/>
        <s v="101015" u="1"/>
        <s v="S109732" u="1"/>
        <s v="S109973" u="1"/>
        <s v="S109853" u="1"/>
        <s v="S109733" u="1"/>
        <s v="S109974" u="1"/>
        <s v="S109854" u="1"/>
        <s v="S109734" u="1"/>
        <s v="S109975" u="1"/>
        <s v="S109855" u="1"/>
        <s v="S109735" u="1"/>
        <s v="S109976" u="1"/>
        <s v="S109856" u="1"/>
        <s v="S109736" u="1"/>
        <s v="S109977" u="1"/>
        <s v="109003" u="1"/>
        <s v="S109857" u="1"/>
        <s v="S109737" u="1"/>
        <s v="S109978" u="1"/>
        <s v="S109950" u="1"/>
        <s v="S109858" u="1"/>
        <s v="S109830" u="1"/>
        <s v="S109738" u="1"/>
        <s v="S109979" u="1"/>
        <s v="S109710" u="1"/>
        <s v="S109951" u="1"/>
        <s v="S109859" u="1"/>
        <s v="S109831" u="1"/>
        <s v="S109739" u="1"/>
        <s v="S109711" u="1"/>
        <s v="S109952" u="1"/>
        <s v="S109832" u="1"/>
        <s v="101013" u="1"/>
        <s v="S109712" u="1"/>
        <s v="S109953" u="1"/>
        <s v="S109833" u="1"/>
        <s v="S109713" u="1"/>
        <s v="S109954" u="1"/>
        <s v="S109834" u="1"/>
        <s v="S109714" u="1"/>
        <s v="S109955" u="1"/>
        <s v="S109835" u="1"/>
        <s v="S109715" u="1"/>
        <s v="S109956" u="1"/>
        <s v="S109836" u="1"/>
        <s v="S109716" u="1"/>
        <s v="S109957" u="1"/>
        <s v="109001" u="1"/>
        <s v="S109837" u="1"/>
        <s v="S109717" u="1"/>
        <s v="S109958" u="1"/>
        <s v="S109930" u="1"/>
        <s v="S109838" u="1"/>
        <s v="S109810" u="1"/>
        <s v="S109718" u="1"/>
        <s v="S109959" u="1"/>
        <s v="S109931" u="1"/>
        <s v="S109839" u="1"/>
        <s v="S109811" u="1"/>
        <s v="S109719" u="1"/>
        <s v="S109932" u="1"/>
        <s v="101023" u="1"/>
        <s v="S109812" u="1"/>
        <s v="101011" u="1"/>
        <s v="S109933" u="1"/>
        <s v="S109813" u="1"/>
        <s v="S109934" u="1"/>
        <s v="S109814" u="1"/>
        <s v="S109935" u="1"/>
        <s v="S109815" u="1"/>
        <s v="S109936" u="1"/>
        <s v="S109816" u="1"/>
        <s v="S109937" u="1"/>
        <s v="S109817" u="1"/>
        <s v="S109938" u="1"/>
        <s v="S109910" u="1"/>
        <s v="S109818" u="1"/>
        <s v="S109939" u="1"/>
        <s v="S109911" u="1"/>
        <s v="S109819" u="1"/>
        <s v="S109912" u="1"/>
        <s v="S109913" u="1"/>
        <s v="S109914" u="1"/>
        <s v="S109915" u="1"/>
        <s v="S109916" u="1"/>
        <s v="SO0701134" u="1"/>
        <s v="S109917" u="1"/>
        <s v="S109918" u="1"/>
        <s v="S109919" u="1"/>
        <s v="S110080" u="1"/>
        <s v="S110081" u="1"/>
        <s v="S110082" u="1"/>
        <s v="S110083" u="1"/>
        <s v="S110084" u="1"/>
        <s v="S110060" u="1"/>
        <s v="S110061" u="1"/>
        <s v="S110062" u="1"/>
        <s v="S110063" u="1"/>
        <s v="S110064" u="1"/>
        <s v="S110065" u="1"/>
        <s v="S110066" u="1"/>
        <s v="S110067" u="1"/>
        <s v="S110068" u="1"/>
        <s v="S110040" u="1"/>
        <s v="S110069" u="1"/>
        <s v="S110041" u="1"/>
        <s v="S110042" u="1"/>
        <s v="S110043" u="1"/>
        <s v="S110044" u="1"/>
        <s v="S110045" u="1"/>
        <s v="S110046" u="1"/>
        <s v="S110047" u="1"/>
        <s v="S110048" u="1"/>
        <s v="S110020" u="1"/>
        <s v="S110049" u="1"/>
        <s v="S110021" u="1"/>
        <s v="S110022" u="1"/>
        <s v="S110023" u="1"/>
        <s v="S110024" u="1"/>
        <s v="S110025" u="1"/>
        <s v="S110026" u="1"/>
        <s v="S110027" u="1"/>
        <s v="S110028" u="1"/>
        <s v="S110000" u="1"/>
        <s v="S121040" u="1"/>
        <s v="S110029" u="1"/>
        <s v="S110001" u="1"/>
        <s v="S121041" u="1"/>
        <s v="S110002" u="1"/>
        <s v="S121042" u="1"/>
        <s v="S110003" u="1"/>
        <s v="S121043" u="1"/>
        <s v="S110004" u="1"/>
        <s v="S121044" u="1"/>
        <s v="S110005" u="1"/>
        <s v="S121045" u="1"/>
        <s v="S110006" u="1"/>
        <s v="S110007" u="1"/>
        <s v="S110008" u="1"/>
        <s v="S121020" u="1"/>
        <s v="S110009" u="1"/>
        <s v="S121021" u="1"/>
        <s v="S121022" u="1"/>
        <s v="S121023" u="1"/>
        <s v="S121024" u="1"/>
        <s v="S121025" u="1"/>
        <s v="S120680" u="1"/>
        <s v="S121026" u="1"/>
        <s v="S120681" u="1"/>
        <s v="S121027" u="1"/>
        <s v="S120682" u="1"/>
        <s v="S121028" u="1"/>
        <s v="S121000" u="1"/>
        <s v="S120683" u="1"/>
        <s v="S121029" u="1"/>
        <s v="S121001" u="1"/>
        <s v="S120684" u="1"/>
        <s v="S121002" u="1"/>
        <s v="S120685" u="1"/>
        <s v="S121003" u="1"/>
        <s v="S120686" u="1"/>
        <s v="S121004" u="1"/>
        <s v="S120687" u="1"/>
        <s v="S121005" u="1"/>
        <s v="S120688" u="1"/>
        <s v="S120660" u="1"/>
        <s v="S121006" u="1"/>
        <s v="S120689" u="1"/>
        <s v="S120661" u="1"/>
        <s v="S121007" u="1"/>
        <s v="S120662" u="1"/>
        <s v="S121008" u="1"/>
        <s v="S120663" u="1"/>
        <s v="S121009" u="1"/>
        <s v="S120664" u="1"/>
        <s v="S120665" u="1"/>
        <s v="S120666" u="1"/>
        <s v="S120667" u="1"/>
        <s v="S120880" u="1"/>
        <s v="S120668" u="1"/>
        <s v="S120640" u="1"/>
        <s v="S120881" u="1"/>
        <s v="S120669" u="1"/>
        <s v="S120641" u="1"/>
        <s v="S120882" u="1"/>
        <s v="S120642" u="1"/>
        <s v="S120883" u="1"/>
        <s v="S120643" u="1"/>
        <s v="S120884" u="1"/>
        <s v="S120644" u="1"/>
        <s v="S120885" u="1"/>
        <s v="S120645" u="1"/>
        <s v="S120886" u="1"/>
        <s v="S120646" u="1"/>
        <s v="S120887" u="1"/>
        <s v="S120980" u="1"/>
        <s v="S120647" u="1"/>
        <s v="S120888" u="1"/>
        <s v="S120860" u="1"/>
        <s v="S120740" u="1"/>
        <s v="S120981" u="1"/>
        <s v="S120648" u="1"/>
        <s v="S120889" u="1"/>
        <s v="S120620" u="1"/>
        <s v="S120861" u="1"/>
        <s v="S120741" u="1"/>
        <s v="S120982" u="1"/>
        <s v="S120649" u="1"/>
        <s v="S120621" u="1"/>
        <s v="S120862" u="1"/>
        <s v="S120983" u="1"/>
        <s v="S120622" u="1"/>
        <s v="S120863" u="1"/>
        <s v="S120984" u="1"/>
        <s v="S120623" u="1"/>
        <s v="S120864" u="1"/>
        <s v="S120985" u="1"/>
        <s v="S120624" u="1"/>
        <s v="S120865" u="1"/>
        <s v="S120986" u="1"/>
        <s v="S120625" u="1"/>
        <s v="S120866" u="1"/>
        <s v="S120987" u="1"/>
        <s v="S120626" u="1"/>
        <s v="S120867" u="1"/>
        <s v="S120988" u="1"/>
        <s v="S120960" u="1"/>
        <s v="S120627" u="1"/>
        <s v="S120868" u="1"/>
        <s v="S120840" u="1"/>
        <s v="S120989" u="1"/>
        <s v="S120720" u="1"/>
        <s v="S120961" u="1"/>
        <s v="S120628" u="1"/>
        <s v="S120869" u="1"/>
        <s v="S120841" u="1"/>
        <s v="S120721" u="1"/>
        <s v="S120962" u="1"/>
        <s v="S120629" u="1"/>
        <s v="S120842" u="1"/>
        <s v="S120722" u="1"/>
        <s v="S120963" u="1"/>
        <s v="S120843" u="1"/>
        <s v="S120723" u="1"/>
        <s v="S120964" u="1"/>
        <s v="S120844" u="1"/>
        <s v="S120724" u="1"/>
        <s v="S120965" u="1"/>
        <s v="S120845" u="1"/>
        <s v="S120725" u="1"/>
        <s v="S120966" u="1"/>
        <s v="S120846" u="1"/>
        <s v="S120726" u="1"/>
        <s v="S120967" u="1"/>
        <s v="S120847" u="1"/>
        <s v="S120727" u="1"/>
        <s v="S120968" u="1"/>
        <s v="S120940" u="1"/>
        <s v="S120848" u="1"/>
        <s v="S120820" u="1"/>
        <s v="S120728" u="1"/>
        <s v="S120969" u="1"/>
        <s v="S120700" u="1"/>
        <s v="S120941" u="1"/>
        <s v="S120849" u="1"/>
        <s v="S120821" u="1"/>
        <s v="S120729" u="1"/>
        <s v="S120701" u="1"/>
        <s v="S120942" u="1"/>
        <s v="S120822" u="1"/>
        <s v="S120702" u="1"/>
        <s v="S120943" u="1"/>
        <s v="S120823" u="1"/>
        <s v="S120703" u="1"/>
        <s v="S120944" u="1"/>
        <s v="S120824" u="1"/>
        <s v="S120704" u="1"/>
        <s v="S120945" u="1"/>
        <s v="S120825" u="1"/>
        <s v="S120705" u="1"/>
        <s v="S120946" u="1"/>
        <s v="S120826" u="1"/>
        <s v="S120706" u="1"/>
        <s v="S120947" u="1"/>
        <s v="S120827" u="1"/>
        <s v="S120707" u="1"/>
        <s v="S120948" u="1"/>
        <s v="S120920" u="1"/>
        <s v="S120828" u="1"/>
        <s v="S120708" u="1"/>
        <s v="S120949" u="1"/>
        <s v="S120921" u="1"/>
        <s v="S120829" u="1"/>
        <s v="S120709" u="1"/>
        <s v="S120922" u="1"/>
        <s v="S120923" u="1"/>
        <s v="S120924" u="1"/>
        <s v="S120925" u="1"/>
        <s v="S120926" u="1"/>
        <s v="S120927" u="1"/>
        <s v="S120928" u="1"/>
        <s v="S120900" u="1"/>
        <s v="S120929" u="1"/>
        <s v="S120901" u="1"/>
        <s v="S120902" u="1"/>
        <s v="S120903" u="1"/>
        <s v="S120904" u="1"/>
        <s v="S120905" u="1"/>
        <s v="S120906" u="1"/>
        <s v="S120907" u="1"/>
        <s v="S120908" u="1"/>
        <s v="S120909" u="1"/>
        <s v="S109680" u="1"/>
        <s v="S109681" u="1"/>
        <s v="S109682" u="1"/>
        <s v="S109683" u="1"/>
        <s v="S109684" u="1"/>
        <s v="S109685" u="1"/>
        <s v="S109686" u="1"/>
        <s v="S109687" u="1"/>
        <s v="S109780" u="1"/>
        <s v="S109688" u="1"/>
        <s v="S109660" u="1"/>
        <s v="S109781" u="1"/>
        <s v="S109689" u="1"/>
        <s v="S109661" u="1"/>
        <s v="S109782" u="1"/>
        <s v="S109662" u="1"/>
        <s v="S109783" u="1"/>
        <s v="S109663" u="1"/>
        <s v="S109784" u="1"/>
        <s v="S109664" u="1"/>
        <s v="S109785" u="1"/>
        <s v="S109665" u="1"/>
        <s v="S109786" u="1"/>
        <s v="S109666" u="1"/>
        <s v="S109787" u="1"/>
        <s v="S109667" u="1"/>
        <s v="S109880" u="1"/>
        <s v="S109788" u="1"/>
        <s v="S109760" u="1"/>
        <s v="S109668" u="1"/>
        <s v="S109881" u="1"/>
        <s v="S109789" u="1"/>
        <s v="S109761" u="1"/>
        <s v="S109669" u="1"/>
        <s v="S109882" u="1"/>
        <s v="101018" u="1"/>
        <s v="S109762" u="1"/>
        <s v="S109883" u="1"/>
        <s v="S109763" u="1"/>
        <s v="S109884" u="1"/>
        <s v="S109764" u="1"/>
        <s v="S109885" u="1"/>
        <s v="S109765" u="1"/>
        <s v="S109886" u="1"/>
        <s v="S109766" u="1"/>
        <s v="S109887" u="1"/>
        <s v="S109767" u="1"/>
        <s v="S109980" u="1"/>
        <s v="S109888" u="1"/>
        <s v="S109860" u="1"/>
        <s v="S109768" u="1"/>
        <s v="S109740" u="1"/>
        <s v="S109981" u="1"/>
        <s v="S109889" u="1"/>
        <s v="S109861" u="1"/>
        <s v="S109769" u="1"/>
        <s v="S109741" u="1"/>
        <s v="S109982" u="1"/>
        <s v="S109862" u="1"/>
        <s v="S109742" u="1"/>
        <s v="S109983" u="1"/>
        <s v="S109863" u="1"/>
        <s v="S109743" u="1"/>
        <s v="S109984" u="1"/>
        <s v="S109864" u="1"/>
        <s v="S109744" u="1"/>
        <s v="S109985" u="1"/>
        <s v="S109865" u="1"/>
        <s v="S109745" u="1"/>
        <s v="S109986" u="1"/>
        <s v="S109866" u="1"/>
        <s v="S109746" u="1"/>
        <s v="S109987" u="1"/>
        <s v="109004" u="1"/>
        <s v="S109867" u="1"/>
        <s v="S109747" u="1"/>
        <s v="S109988" u="1"/>
        <s v="S109960" u="1"/>
        <s v="S109868" u="1"/>
        <s v="S109840" u="1"/>
        <s v="S109748" u="1"/>
        <s v="S109989" u="1"/>
        <s v="S109720" u="1"/>
        <s v="S109961" u="1"/>
        <s v="S109869" u="1"/>
        <s v="S109841" u="1"/>
        <s v="S109749" u="1"/>
        <s v="S109721" u="1"/>
        <s v="S109962" u="1"/>
        <s v="S109842" u="1"/>
        <s v="S109722" u="1"/>
        <s v="S109963" u="1"/>
        <s v="S109843" u="1"/>
        <s v="S109723" u="1"/>
        <s v="S109964" u="1"/>
        <s v="S109844" u="1"/>
        <s v="S109724" u="1"/>
        <s v="S109965" u="1"/>
        <s v="S109845" u="1"/>
        <s v="S109725" u="1"/>
        <s v="S109966" u="1"/>
        <s v="S109846" u="1"/>
        <s v="S109726" u="1"/>
        <s v="S109967" u="1"/>
        <s v="109002" u="1"/>
        <s v="S109847" u="1"/>
        <s v="S109727" u="1"/>
        <s v="S109968" u="1"/>
        <s v="S109940" u="1"/>
        <s v="S109848" u="1"/>
        <s v="S109820" u="1"/>
        <s v="S109728" u="1"/>
        <s v="S109969" u="1"/>
        <s v="S109700" u="1"/>
        <s v="S109941" u="1"/>
        <s v="S109849" u="1"/>
        <s v="S109821" u="1"/>
        <s v="S109729" u="1"/>
        <s v="S109701" u="1"/>
        <s v="S109942" u="1"/>
        <s v="S109822" u="1"/>
        <s v="S109702" u="1"/>
        <s v="S109943" u="1"/>
        <s v="S109823" u="1"/>
        <s v="S109703" u="1"/>
        <s v="S109944" u="1"/>
        <s v="S109824" u="1"/>
        <s v="S109704" u="1"/>
        <s v="S109945" u="1"/>
        <s v="S109825" u="1"/>
        <s v="S109705" u="1"/>
        <s v="S109946" u="1"/>
        <s v="S109826" u="1"/>
        <s v="S109706" u="1"/>
        <s v="S109947" u="1"/>
        <s v="S109827" u="1"/>
        <s v="S109707" u="1"/>
        <s v="S109948" u="1"/>
        <s v="S109920" u="1"/>
        <s v="S109828" u="1"/>
        <s v="S109800" u="1"/>
        <s v="S109708" u="1"/>
        <s v="S109949" u="1"/>
        <s v="S109921" u="1"/>
        <s v="S109829" u="1"/>
        <s v="S109801" u="1"/>
        <s v="S109709" u="1"/>
        <s v="S109922" u="1"/>
        <s v="101022" u="1"/>
        <s v="S109802" u="1"/>
        <s v="S109923" u="1"/>
        <s v="S109803" u="1"/>
        <s v="S109924" u="1"/>
        <s v="S109804" u="1"/>
        <s v="S109925" u="1"/>
        <s v="S109805" u="1"/>
        <s v="S109926" u="1"/>
        <s v="S109806" u="1"/>
        <s v="S109927" u="1"/>
        <s v="S109807" u="1"/>
        <s v="S109928" u="1"/>
        <s v="S109900" u="1"/>
        <s v="S109808" u="1"/>
        <s v="S109929" u="1"/>
        <s v="S109901" u="1"/>
        <s v="S109809" u="1"/>
        <s v="S109902" u="1"/>
        <s v="101020" u="1"/>
        <s v="S109903" u="1"/>
        <s v="S109904" u="1"/>
        <s v="S109905" u="1"/>
        <s v="S109906" u="1"/>
        <s v="S109907" u="1"/>
        <s v="S109908" u="1"/>
        <s v="S109909" u="1"/>
        <s v="S110070" u="1"/>
        <s v="S110071" u="1"/>
        <s v="S110072" u="1"/>
        <s v="S110073" u="1"/>
        <s v="S110074" u="1"/>
        <s v="S110075" u="1"/>
        <s v="S110076" u="1"/>
        <s v="S110077" u="1"/>
        <s v="S110078" u="1"/>
        <s v="S110050" u="1"/>
        <s v="S110079" u="1"/>
        <s v="S110051" u="1"/>
        <s v="S110052" u="1"/>
        <s v="S110053" u="1"/>
        <s v="S110054" u="1"/>
        <s v="S110055" u="1"/>
        <s v="S110056" u="1"/>
        <s v="S110057" u="1"/>
        <s v="S110058" u="1"/>
        <s v="S110030" u="1"/>
        <s v="S110059" u="1"/>
        <s v="S110031" u="1"/>
        <s v="S110032" u="1"/>
        <s v="S110033" u="1"/>
        <s v="S110034" u="1"/>
        <s v="S110035" u="1"/>
        <s v="S110036" u="1"/>
        <s v="S110037" u="1"/>
        <s v="S110038" u="1"/>
        <s v="S110010" u="1"/>
        <s v="S110039" u="1"/>
        <s v="S110011" u="1"/>
        <s v="S121051" u="1"/>
        <s v="S110012" u="1"/>
        <s v="S121052" u="1"/>
        <s v="S110013" u="1"/>
        <s v="S121053" u="1"/>
        <s v="S110014" u="1"/>
        <s v="S121054" u="1"/>
        <s v="S110015" u="1"/>
        <s v="S121055" u="1"/>
        <s v="S110016" u="1"/>
        <s v="S121056" u="1"/>
        <s v="SO1200181" u="1"/>
        <s v="S110017" u="1"/>
        <s v="S121057" u="1"/>
        <s v="S110018" u="1"/>
        <s v="S121030" u="1"/>
        <s v="S110019" u="1"/>
        <s v="S121031" u="1"/>
        <s v="S121032" u="1"/>
        <s v="S121033" u="1"/>
        <s v="S121034" u="1"/>
        <s v="S121035" u="1"/>
        <s v="S120690" u="1"/>
        <s v="S121036" u="1"/>
        <s v="S120691" u="1"/>
        <s v="S121037" u="1"/>
        <s v="S120692" u="1"/>
        <s v="S121038" u="1"/>
        <s v="S121010" u="1"/>
        <s v="S120693" u="1"/>
        <s v="S121039" u="1"/>
        <s v="S121011" u="1"/>
        <s v="S120694" u="1"/>
        <s v="S121012" u="1"/>
        <s v="S120695" u="1"/>
        <s v="S121013" u="1"/>
        <s v="S120696" u="1"/>
        <s v="S121014" u="1"/>
        <s v="S120697" u="1"/>
        <s v="S121015" u="1"/>
        <s v="S120698" u="1"/>
        <s v="S120670" u="1"/>
        <s v="S121016" u="1"/>
        <s v="S120699" u="1"/>
        <s v="S120671" u="1"/>
        <s v="S121017" u="1"/>
        <s v="S120672" u="1"/>
        <s v="S121018" u="1"/>
        <s v="S120673" u="1"/>
        <s v="S121019" u="1"/>
        <s v="S120674" u="1"/>
        <s v="S120675" u="1"/>
        <s v="S120676" u="1"/>
        <s v="S120677" u="1"/>
        <s v="S120890" u="1"/>
        <s v="S120678" u="1"/>
        <s v="S120650" u="1"/>
        <s v="S120891" u="1"/>
        <s v="S120679" u="1"/>
        <s v="S120651" u="1"/>
        <s v="S120892" u="1"/>
        <s v="S120652" u="1"/>
        <s v="S120893" u="1"/>
        <s v="S120653" u="1"/>
        <s v="S120894" u="1"/>
        <s v="2010" u="1"/>
        <s v="2020" u="1"/>
        <s v="S120654" u="1"/>
        <s v="S120895" u="1"/>
        <s v="S120655" u="1"/>
        <s v="S120896" u="1"/>
        <s v="S120656" u="1"/>
        <s v="S120897" u="1"/>
        <s v="S120990" u="1"/>
        <s v="S120657" u="1"/>
        <s v="S120898" u="1"/>
        <s v="S120870" u="1"/>
        <s v="S120991" u="1"/>
        <s v="S120658" u="1"/>
        <s v="S120899" u="1"/>
        <s v="S120630" u="1"/>
        <s v="S120871" u="1"/>
        <s v="S120992" u="1"/>
        <s v="S120659" u="1"/>
        <s v="S120631" u="1"/>
        <s v="S120872" u="1"/>
        <s v="S120993" u="1"/>
        <s v="S120632" u="1"/>
        <s v="S120873" u="1"/>
        <s v="S120994" u="1"/>
        <s v="S120633" u="1"/>
        <s v="S120874" u="1"/>
        <s v="S120995" u="1"/>
        <s v="S120634" u="1"/>
        <s v="S120875" u="1"/>
        <s v="S120996" u="1"/>
        <s v="S120635" u="1"/>
        <s v="S120876" u="1"/>
        <s v="S120997" u="1"/>
        <s v="S120636" u="1"/>
        <s v="S120877" u="1"/>
        <s v="S120998" u="1"/>
        <s v="S120970" u="1"/>
        <s v="S120637" u="1"/>
        <s v="S120878" u="1"/>
        <s v="S120850" u="1"/>
        <s v="S120999" u="1"/>
        <s v="S120730" u="1"/>
        <s v="S120971" u="1"/>
        <s v="S120638" u="1"/>
        <s v="S120879" u="1"/>
        <s v="S120851" u="1"/>
        <s v="S120731" u="1"/>
        <s v="S120972" u="1"/>
        <s v="S120639" u="1"/>
        <s v="S120852" u="1"/>
        <s v="S120732" u="1"/>
        <s v="S120973" u="1"/>
        <s v="S120853" u="1"/>
        <s v="2001" u="1"/>
        <s v="S120733" u="1"/>
        <s v="S120974" u="1"/>
        <s v="2011" u="1"/>
        <s v="S120854" u="1"/>
        <s v="2021" u="1"/>
        <s v="S120734" u="1"/>
        <s v="S120975" u="1"/>
        <s v="S120855" u="1"/>
        <s v="S120735" u="1"/>
        <s v="S120976" u="1"/>
        <s v="S120856" u="1"/>
        <s v="S120736" u="1"/>
        <s v="S120977" u="1"/>
        <s v="SO1200184" u="1"/>
        <s v="S120857" u="1"/>
        <s v="S120737" u="1"/>
        <s v="S120978" u="1"/>
        <s v="S120858" u="1"/>
        <s v="S120830" u="1"/>
        <s v="S120738" u="1"/>
        <s v="S120979" u="1"/>
        <s v="S120710" u="1"/>
        <s v="S120951" u="1"/>
        <s v="S120859" u="1"/>
        <s v="S120831" u="1"/>
        <s v="S120711" u="1"/>
        <s v="S120952" u="1"/>
        <s v="S120619" u="1"/>
        <s v="S120832" u="1"/>
        <s v="S120712" u="1"/>
        <s v="S120953" u="1"/>
        <s v="S120833" u="1"/>
        <s v="S120713" u="1"/>
        <s v="S120954" u="1"/>
        <s v="S120834" u="1"/>
        <s v="S120714" u="1"/>
        <s v="S120955" u="1"/>
        <s v="S120835" u="1"/>
        <s v="S120715" u="1"/>
        <s v="S120956" u="1"/>
        <s v="S120836" u="1"/>
        <s v="S120716" u="1"/>
        <s v="S120957" u="1"/>
        <s v="S120837" u="1"/>
        <s v="S120717" u="1"/>
        <s v="S120958" u="1"/>
        <s v="S120930" u="1"/>
        <s v="S120838" u="1"/>
        <s v="S120718" u="1"/>
        <s v="S120959" u="1"/>
        <s v="S120931" u="1"/>
        <s v="S120839" u="1"/>
        <s v="S120719" u="1"/>
        <s v="S120932" u="1"/>
        <s v="6001" u="1"/>
        <s v="S120933" u="1"/>
        <s v="2002" u="1"/>
        <s v="2012" u="1"/>
        <s v="S120934" u="1"/>
        <s v="S120935" u="1"/>
        <s v="SO1200177" u="1"/>
        <s v="S120936" u="1"/>
        <s v="SO1200185" u="1"/>
        <s v="S120816" u="1"/>
        <s v="S120937" u="1"/>
        <s v="S120817" u="1"/>
        <s v="S120938" u="1"/>
        <s v="S120910" u="1"/>
        <s v="S120818" u="1"/>
        <s v="S120939" u="1"/>
        <s v="S120911" u="1"/>
        <s v="S120819" u="1"/>
        <s v="S120912" u="1"/>
        <s v="S120913" u="1"/>
        <s v="S120914" u="1"/>
        <s v="S120915" u="1"/>
        <s v="S120916" u="1"/>
        <s v="S120917" u="1"/>
        <s v="S120918" u="1"/>
        <s v="S120919" u="1"/>
        <s v="6002" u="1"/>
        <s v="2003" u="1"/>
        <s v="2013" u="1"/>
        <s v="6003" u="1"/>
        <s v="2004" u="1"/>
        <s v="2014" u="1"/>
        <s v="SO1200179" u="1"/>
        <s v="6004" u="1"/>
        <s v="2005" u="1"/>
        <s v="2015" u="1"/>
        <s v="2006" u="1"/>
        <s v="2016" u="1"/>
        <s v="2007" u="1"/>
        <s v="2017" u="1"/>
      </sharedItems>
    </cacheField>
    <cacheField name="Order Status" numFmtId="49">
      <sharedItems containsBlank="1" count="3">
        <s v="Released"/>
        <m u="1"/>
        <s v="Open" u="1"/>
      </sharedItems>
    </cacheField>
    <cacheField name="Location Code" numFmtId="49">
      <sharedItems containsBlank="1" count="15">
        <s v="AD-WHSE1"/>
        <s v="AD-WHSE2"/>
        <s v="LON-WHSE1"/>
        <s v="" u="1"/>
        <m u="1"/>
        <s v="BLUE" u="1"/>
        <s v="ATL-WHSE2" u="1"/>
        <s v="LA-WHSE1" u="1"/>
        <s v="WHITE" u="1"/>
        <s v="NY-WHSE2" u="1"/>
        <s v="ATL-WHSE1" u="1"/>
        <s v="RED" u="1"/>
        <s v="NY-WHSE1" u="1"/>
        <s v="YELLOW" u="1"/>
        <s v="GREEN" u="1"/>
      </sharedItems>
    </cacheField>
    <cacheField name="Shipment Date" numFmtId="14">
      <sharedItems containsSemiMixedTypes="0" containsNonDate="0" containsDate="1" containsString="0" minDate="2007-07-23T00:00:00" maxDate="2019-02-11T00:00:00" count="628">
        <d v="2019-01-03T00:00:00"/>
        <d v="2019-01-10T00:00:00"/>
        <d v="2019-01-08T00:00:00"/>
        <d v="2019-01-04T00:00:00"/>
        <d v="2019-01-02T00:00:00"/>
        <d v="2013-09-29T00:00:00" u="1"/>
        <d v="2013-12-17T00:00:00" u="1"/>
        <d v="2016-11-21T00:00:00" u="1"/>
        <d v="2016-12-17T00:00:00" u="1"/>
        <d v="2017-12-17T00:00:00" u="1"/>
        <d v="2018-12-17T00:00:00" u="1"/>
        <d v="2017-10-27T00:00:00" u="1"/>
        <d v="2017-12-19T00:00:00" u="1"/>
        <d v="2018-12-19T00:00:00" u="1"/>
        <d v="2014-10-29T00:00:00" u="1"/>
        <d v="2014-11-25T00:00:00" u="1"/>
        <d v="2014-01-02T00:00:00" u="1"/>
        <d v="2015-01-02T00:00:00" u="1"/>
        <d v="2018-01-02T00:00:00" u="1"/>
        <d v="2013-10-31T00:00:00" u="1"/>
        <d v="2014-10-31T00:00:00" u="1"/>
        <d v="2013-12-23T00:00:00" u="1"/>
        <d v="2014-12-23T00:00:00" u="1"/>
        <d v="2016-01-04T00:00:00" u="1"/>
        <d v="2017-01-04T00:00:00" u="1"/>
        <d v="2014-12-25T00:00:00" u="1"/>
        <d v="2018-12-25T00:00:00" u="1"/>
        <d v="2014-01-06T00:00:00" u="1"/>
        <d v="2013-02-02T00:00:00" u="1"/>
        <d v="2015-02-02T00:00:00" u="1"/>
        <d v="2018-01-06T00:00:00" u="1"/>
        <d v="2017-02-02T00:00:00" u="1"/>
        <d v="2013-02-04T00:00:00" u="1"/>
        <d v="2014-02-04T00:00:00" u="1"/>
        <d v="2015-02-04T00:00:00" u="1"/>
        <d v="2014-12-29T00:00:00" u="1"/>
        <d v="2014-01-10T00:00:00" u="1"/>
        <d v="2013-02-06T00:00:00" u="1"/>
        <d v="2015-02-06T00:00:00" u="1"/>
        <d v="2014-03-02T00:00:00" u="1"/>
        <d v="2015-03-02T00:00:00" u="1"/>
        <d v="2017-03-02T00:00:00" u="1"/>
        <d v="2019-02-06T00:00:00" u="1"/>
        <d v="2018-03-02T00:00:00" u="1"/>
        <d v="2013-12-31T00:00:00" u="1"/>
        <d v="2014-12-31T00:00:00" u="1"/>
        <d v="2014-01-12T00:00:00" u="1"/>
        <d v="2015-01-12T00:00:00" u="1"/>
        <d v="2014-02-08T00:00:00" u="1"/>
        <d v="2017-01-12T00:00:00" u="1"/>
        <d v="2014-03-04T00:00:00" u="1"/>
        <d v="2018-01-12T00:00:00" u="1"/>
        <d v="2019-02-08T00:00:00" u="1"/>
        <d v="2013-02-10T00:00:00" u="1"/>
        <d v="2014-02-10T00:00:00" u="1"/>
        <d v="2016-01-14T00:00:00" u="1"/>
        <d v="2013-03-06T00:00:00" u="1"/>
        <d v="2017-01-14T00:00:00" u="1"/>
        <d v="2013-04-02T00:00:00" u="1"/>
        <d v="2014-04-02T00:00:00" u="1"/>
        <d v="2019-02-10T00:00:00" u="1"/>
        <d v="2018-03-06T00:00:00" u="1"/>
        <d v="2013-02-12T00:00:00" u="1"/>
        <d v="2017-01-16T00:00:00" u="1"/>
        <d v="2019-01-16T00:00:00" u="1"/>
        <d v="2014-04-04T00:00:00" u="1"/>
        <d v="2018-02-12T00:00:00" u="1"/>
        <d v="2018-03-08T00:00:00" u="1"/>
        <d v="2012-01-18T00:00:00" u="1"/>
        <d v="2014-01-18T00:00:00" u="1"/>
        <d v="2017-01-18T00:00:00" u="1"/>
        <d v="2018-01-18T00:00:00" u="1"/>
        <d v="2017-02-14T00:00:00" u="1"/>
        <d v="2013-05-02T00:00:00" u="1"/>
        <d v="2017-03-10T00:00:00" u="1"/>
        <d v="2014-05-02T00:00:00" u="1"/>
        <d v="2012-01-20T00:00:00" u="1"/>
        <d v="2014-01-20T00:00:00" u="1"/>
        <d v="2013-02-16T00:00:00" u="1"/>
        <d v="2014-02-16T00:00:00" u="1"/>
        <d v="2016-02-16T00:00:00" u="1"/>
        <d v="2018-01-20T00:00:00" u="1"/>
        <d v="2013-04-08T00:00:00" u="1"/>
        <d v="2017-02-16T00:00:00" u="1"/>
        <d v="2014-04-08T00:00:00" u="1"/>
        <d v="2016-03-12T00:00:00" u="1"/>
        <d v="2018-03-12T00:00:00" u="1"/>
        <d v="2018-04-08T00:00:00" u="1"/>
        <d v="2017-05-04T00:00:00" u="1"/>
        <d v="2018-05-04T00:00:00" u="1"/>
        <d v="2012-01-22T00:00:00" u="1"/>
        <d v="2013-01-22T00:00:00" u="1"/>
        <d v="2014-02-18T00:00:00" u="1"/>
        <d v="2018-01-22T00:00:00" u="1"/>
        <d v="2017-03-14T00:00:00" u="1"/>
        <d v="2018-03-14T00:00:00" u="1"/>
        <d v="2013-06-02T00:00:00" u="1"/>
        <d v="2017-04-10T00:00:00" u="1"/>
        <d v="2014-06-02T00:00:00" u="1"/>
        <d v="2018-04-10T00:00:00" u="1"/>
        <d v="2017-05-06T00:00:00" u="1"/>
        <d v="2018-05-06T00:00:00" u="1"/>
        <d v="2014-01-24T00:00:00" u="1"/>
        <d v="2014-02-20T00:00:00" u="1"/>
        <d v="2014-04-12T00:00:00" u="1"/>
        <d v="2016-03-16T00:00:00" u="1"/>
        <d v="2013-05-08T00:00:00" u="1"/>
        <d v="2017-03-16T00:00:00" u="1"/>
        <d v="2017-04-12T00:00:00" u="1"/>
        <d v="2014-06-04T00:00:00" u="1"/>
        <d v="2017-05-08T00:00:00" u="1"/>
        <d v="2018-05-08T00:00:00" u="1"/>
        <d v="2018-06-04T00:00:00" u="1"/>
        <d v="2012-01-26T00:00:00" u="1"/>
        <d v="2012-02-22T00:00:00" u="1"/>
        <d v="2014-02-22T00:00:00" u="1"/>
        <d v="2015-02-22T00:00:00" u="1"/>
        <d v="2017-03-18T00:00:00" u="1"/>
        <d v="2016-04-14T00:00:00" u="1"/>
        <d v="2013-06-06T00:00:00" u="1"/>
        <d v="2017-04-14T00:00:00" u="1"/>
        <d v="2018-04-14T00:00:00" u="1"/>
        <d v="2013-07-02T00:00:00" u="1"/>
        <d v="2014-07-02T00:00:00" u="1"/>
        <d v="2017-06-06T00:00:00" u="1"/>
        <d v="2013-01-28T00:00:00" u="1"/>
        <d v="2014-01-28T00:00:00" u="1"/>
        <d v="2013-02-24T00:00:00" u="1"/>
        <d v="2015-01-28T00:00:00" u="1"/>
        <d v="2014-04-16T00:00:00" u="1"/>
        <d v="2013-05-12T00:00:00" u="1"/>
        <d v="2017-04-16T00:00:00" u="1"/>
        <d v="2017-05-12T00:00:00" u="1"/>
        <d v="2014-07-04T00:00:00" u="1"/>
        <d v="2018-05-12T00:00:00" u="1"/>
        <d v="2016-07-04T00:00:00" u="1"/>
        <d v="2013-01-30T00:00:00" u="1"/>
        <d v="2014-01-30T00:00:00" u="1"/>
        <d v="2015-01-30T00:00:00" u="1"/>
        <d v="2014-02-26T00:00:00" u="1"/>
        <d v="2013-03-22T00:00:00" u="1"/>
        <d v="2015-02-26T00:00:00" u="1"/>
        <d v="2013-04-18T00:00:00" u="1"/>
        <d v="2014-04-18T00:00:00" u="1"/>
        <d v="2014-05-14T00:00:00" u="1"/>
        <d v="2016-04-18T00:00:00" u="1"/>
        <d v="2017-04-18T00:00:00" u="1"/>
        <d v="2016-05-14T00:00:00" u="1"/>
        <d v="2018-04-18T00:00:00" u="1"/>
        <d v="2016-06-10T00:00:00" u="1"/>
        <d v="2018-05-14T00:00:00" u="1"/>
        <d v="2013-08-02T00:00:00" u="1"/>
        <d v="2017-06-10T00:00:00" u="1"/>
        <d v="2014-08-02T00:00:00" u="1"/>
        <d v="2018-07-06T00:00:00" u="1"/>
        <d v="2013-02-28T00:00:00" u="1"/>
        <d v="2014-02-28T00:00:00" u="1"/>
        <d v="2015-02-28T00:00:00" u="1"/>
        <d v="2016-02-28T00:00:00" u="1"/>
        <d v="2013-04-20T00:00:00" u="1"/>
        <d v="2014-05-16T00:00:00" u="1"/>
        <d v="2016-05-16T00:00:00" u="1"/>
        <d v="2017-05-16T00:00:00" u="1"/>
        <d v="2013-08-04T00:00:00" u="1"/>
        <d v="2014-08-04T00:00:00" u="1"/>
        <d v="2016-07-08T00:00:00" u="1"/>
        <d v="2018-06-12T00:00:00" u="1"/>
        <d v="2013-04-22T00:00:00" u="1"/>
        <d v="2014-04-22T00:00:00" u="1"/>
        <d v="2016-03-26T00:00:00" u="1"/>
        <d v="2017-03-26T00:00:00" u="1"/>
        <d v="2016-04-22T00:00:00" u="1"/>
        <d v="2017-05-18T00:00:00" u="1"/>
        <d v="2013-08-06T00:00:00" u="1"/>
        <d v="2016-07-10T00:00:00" u="1"/>
        <d v="2014-09-02T00:00:00" u="1"/>
        <d v="2017-08-06T00:00:00" u="1"/>
        <d v="2016-09-02T00:00:00" u="1"/>
        <d v="2017-09-02T00:00:00" u="1"/>
        <d v="2013-03-28T00:00:00" u="1"/>
        <d v="2014-03-28T00:00:00" u="1"/>
        <d v="2014-04-24T00:00:00" u="1"/>
        <d v="2016-03-28T00:00:00" u="1"/>
        <d v="2014-05-20T00:00:00" u="1"/>
        <d v="2016-05-20T00:00:00" u="1"/>
        <d v="2017-05-20T00:00:00" u="1"/>
        <d v="2017-06-16T00:00:00" u="1"/>
        <d v="2018-06-16T00:00:00" u="1"/>
        <d v="2013-09-04T00:00:00" u="1"/>
        <d v="2017-07-12T00:00:00" u="1"/>
        <d v="2016-09-04T00:00:00" u="1"/>
        <d v="2018-08-08T00:00:00" u="1"/>
        <d v="2013-03-30T00:00:00" u="1"/>
        <d v="2014-03-30T00:00:00" u="1"/>
        <d v="2013-04-26T00:00:00" u="1"/>
        <d v="2017-03-30T00:00:00" u="1"/>
        <d v="2014-05-22T00:00:00" u="1"/>
        <d v="2016-05-22T00:00:00" u="1"/>
        <d v="2014-07-14T00:00:00" u="1"/>
        <d v="2016-07-14T00:00:00" u="1"/>
        <d v="2018-07-14T00:00:00" u="1"/>
        <d v="2013-10-02T00:00:00" u="1"/>
        <d v="2017-08-10T00:00:00" u="1"/>
        <d v="2018-08-10T00:00:00" u="1"/>
        <d v="2018-10-02T00:00:00" u="1"/>
        <d v="2014-04-28T00:00:00" u="1"/>
        <d v="2013-05-24T00:00:00" u="1"/>
        <d v="2016-04-28T00:00:00" u="1"/>
        <d v="2013-08-12T00:00:00" u="1"/>
        <d v="2016-07-16T00:00:00" u="1"/>
        <d v="2013-10-04T00:00:00" u="1"/>
        <d v="2017-08-12T00:00:00" u="1"/>
        <d v="2014-10-04T00:00:00" u="1"/>
        <d v="2016-09-08T00:00:00" u="1"/>
        <d v="2016-10-04T00:00:00" u="1"/>
        <d v="2018-09-08T00:00:00" u="1"/>
        <d v="2017-10-04T00:00:00" u="1"/>
        <d v="2013-04-30T00:00:00" u="1"/>
        <d v="2014-04-30T00:00:00" u="1"/>
        <d v="2014-05-26T00:00:00" u="1"/>
        <d v="2013-06-22T00:00:00" u="1"/>
        <d v="2016-07-18T00:00:00" u="1"/>
        <d v="2018-06-22T00:00:00" u="1"/>
        <d v="2018-07-18T00:00:00" u="1"/>
        <d v="2013-10-06T00:00:00" u="1"/>
        <d v="2013-11-02T00:00:00" u="1"/>
        <d v="2017-09-10T00:00:00" u="1"/>
        <d v="2014-11-02T00:00:00" u="1"/>
        <d v="2018-09-10T00:00:00" u="1"/>
        <d v="2017-10-06T00:00:00" u="1"/>
        <d v="2018-10-06T00:00:00" u="1"/>
        <d v="2013-05-28T00:00:00" u="1"/>
        <d v="2013-06-24T00:00:00" u="1"/>
        <d v="2014-06-24T00:00:00" u="1"/>
        <d v="2017-08-16T00:00:00" u="1"/>
        <d v="2016-09-12T00:00:00" u="1"/>
        <d v="2013-11-04T00:00:00" u="1"/>
        <d v="2016-11-04T00:00:00" u="1"/>
        <d v="2014-05-30T00:00:00" u="1"/>
        <d v="2016-06-26T00:00:00" u="1"/>
        <d v="2016-07-22T00:00:00" u="1"/>
        <d v="2016-08-18T00:00:00" u="1"/>
        <d v="2016-09-14T00:00:00" u="1"/>
        <d v="2018-09-14T00:00:00" u="1"/>
        <d v="2013-12-02T00:00:00" u="1"/>
        <d v="2016-11-06T00:00:00" u="1"/>
        <d v="2017-11-06T00:00:00" u="1"/>
        <d v="2018-11-06T00:00:00" u="1"/>
        <d v="2017-12-02T00:00:00" u="1"/>
        <d v="2013-06-28T00:00:00" u="1"/>
        <d v="2014-06-28T00:00:00" u="1"/>
        <d v="2014-07-24T00:00:00" u="1"/>
        <d v="2013-09-16T00:00:00" u="1"/>
        <d v="2014-09-16T00:00:00" u="1"/>
        <d v="2017-08-20T00:00:00" u="1"/>
        <d v="2018-08-20T00:00:00" u="1"/>
        <d v="2017-09-16T00:00:00" u="1"/>
        <d v="2013-12-04T00:00:00" u="1"/>
        <d v="2016-11-08T00:00:00" u="1"/>
        <d v="2017-11-08T00:00:00" u="1"/>
        <d v="2016-12-04T00:00:00" u="1"/>
        <d v="2018-11-08T00:00:00" u="1"/>
        <d v="2017-12-04T00:00:00" u="1"/>
        <d v="2013-06-30T00:00:00" u="1"/>
        <d v="2014-06-30T00:00:00" u="1"/>
        <d v="2014-07-26T00:00:00" u="1"/>
        <d v="2017-08-22T00:00:00" u="1"/>
        <d v="2016-09-18T00:00:00" u="1"/>
        <d v="2018-08-22T00:00:00" u="1"/>
        <d v="2018-09-18T00:00:00" u="1"/>
        <d v="2013-12-06T00:00:00" u="1"/>
        <d v="2018-10-14T00:00:00" u="1"/>
        <d v="2017-11-10T00:00:00" u="1"/>
        <d v="2018-11-10T00:00:00" u="1"/>
        <d v="2017-12-06T00:00:00" u="1"/>
        <d v="2018-12-06T00:00:00" u="1"/>
        <d v="2013-07-28T00:00:00" u="1"/>
        <d v="2013-10-16T00:00:00" u="1"/>
        <d v="2017-08-24T00:00:00" u="1"/>
        <d v="2014-10-16T00:00:00" u="1"/>
        <d v="2017-11-12T00:00:00" u="1"/>
        <d v="2013-07-30T00:00:00" u="1"/>
        <d v="2014-07-30T00:00:00" u="1"/>
        <d v="2013-08-26T00:00:00" u="1"/>
        <d v="2014-08-26T00:00:00" u="1"/>
        <d v="2016-07-30T00:00:00" u="1"/>
        <d v="2017-07-30T00:00:00" u="1"/>
        <d v="2014-10-18T00:00:00" u="1"/>
        <d v="2018-10-18T00:00:00" u="1"/>
        <d v="2017-11-14T00:00:00" u="1"/>
        <d v="2017-12-10T00:00:00" u="1"/>
        <d v="2018-12-10T00:00:00" u="1"/>
        <d v="2013-08-28T00:00:00" u="1"/>
        <d v="2012-09-24T00:00:00" u="1"/>
        <d v="2013-09-24T00:00:00" u="1"/>
        <d v="2013-11-16T00:00:00" u="1"/>
        <d v="2017-10-20T00:00:00" u="1"/>
        <d v="2018-10-20T00:00:00" u="1"/>
        <d v="2016-12-12T00:00:00" u="1"/>
        <d v="2018-11-16T00:00:00" u="1"/>
        <d v="2018-12-12T00:00:00" u="1"/>
        <d v="2013-08-30T00:00:00" u="1"/>
        <d v="2012-09-26T00:00:00" u="1"/>
        <d v="2014-08-30T00:00:00" u="1"/>
        <d v="2014-11-18T00:00:00" u="1"/>
        <d v="2016-10-22T00:00:00" u="1"/>
        <d v="2016-11-18T00:00:00" u="1"/>
        <d v="2018-12-14T00:00:00" u="1"/>
        <d v="2014-09-28T00:00:00" u="1"/>
        <d v="2013-10-24T00:00:00" u="1"/>
        <d v="2018-12-16T00:00:00" u="1"/>
        <d v="2013-09-30T00:00:00" u="1"/>
        <d v="2014-09-30T00:00:00" u="1"/>
        <d v="2013-10-26T00:00:00" u="1"/>
        <d v="2013-11-22T00:00:00" u="1"/>
        <d v="2014-12-18T00:00:00" u="1"/>
        <d v="2016-11-22T00:00:00" u="1"/>
        <d v="2016-12-18T00:00:00" u="1"/>
        <d v="2014-11-24T00:00:00" u="1"/>
        <d v="2013-12-20T00:00:00" u="1"/>
        <d v="2014-12-20T00:00:00" u="1"/>
        <d v="2014-01-01T00:00:00" u="1"/>
        <d v="2015-01-01T00:00:00" u="1"/>
        <d v="2013-10-30T00:00:00" u="1"/>
        <d v="2014-01-03T00:00:00" u="1"/>
        <d v="2015-01-03T00:00:00" u="1"/>
        <d v="2013-11-28T00:00:00" u="1"/>
        <d v="2014-11-28T00:00:00" u="1"/>
        <d v="2013-12-24T00:00:00" u="1"/>
        <d v="2013-02-01T00:00:00" u="1"/>
        <d v="2014-02-01T00:00:00" u="1"/>
        <d v="2016-01-05T00:00:00" u="1"/>
        <d v="2015-02-01T00:00:00" u="1"/>
        <d v="2017-01-05T00:00:00" u="1"/>
        <d v="2017-02-01T00:00:00" u="1"/>
        <d v="2013-11-30T00:00:00" u="1"/>
        <d v="2014-11-30T00:00:00" u="1"/>
        <d v="2013-12-26T00:00:00" u="1"/>
        <d v="2016-11-30T00:00:00" u="1"/>
        <d v="2013-02-03T00:00:00" u="1"/>
        <d v="2014-02-03T00:00:00" u="1"/>
        <d v="2015-02-03T00:00:00" u="1"/>
        <d v="2017-01-07T00:00:00" u="1"/>
        <d v="2013-12-28T00:00:00" u="1"/>
        <d v="2013-01-09T00:00:00" u="1"/>
        <d v="2012-02-05T00:00:00" u="1"/>
        <d v="2015-01-09T00:00:00" u="1"/>
        <d v="2016-01-09T00:00:00" u="1"/>
        <d v="2018-01-09T00:00:00" u="1"/>
        <d v="2015-03-01T00:00:00" u="1"/>
        <d v="2017-02-05T00:00:00" u="1"/>
        <d v="2014-12-30T00:00:00" u="1"/>
        <d v="2013-01-11T00:00:00" u="1"/>
        <d v="2013-02-07T00:00:00" u="1"/>
        <d v="2015-02-07T00:00:00" u="1"/>
        <d v="2017-01-11T00:00:00" u="1"/>
        <d v="2014-03-03T00:00:00" u="1"/>
        <d v="2015-03-03T00:00:00" u="1"/>
        <d v="2017-02-07T00:00:00" u="1"/>
        <d v="2019-01-11T00:00:00" u="1"/>
        <d v="2017-03-03T00:00:00" u="1"/>
        <d v="2019-02-07T00:00:00" u="1"/>
        <d v="2012-01-13T00:00:00" u="1"/>
        <d v="2016-01-13T00:00:00" u="1"/>
        <d v="2013-03-05T00:00:00" u="1"/>
        <d v="2017-01-13T00:00:00" u="1"/>
        <d v="2013-04-01T00:00:00" u="1"/>
        <d v="2017-02-09T00:00:00" u="1"/>
        <d v="2019-01-13T00:00:00" u="1"/>
        <d v="2014-04-01T00:00:00" u="1"/>
        <d v="2018-02-09T00:00:00" u="1"/>
        <d v="2017-03-05T00:00:00" u="1"/>
        <d v="2018-04-01T00:00:00" u="1"/>
        <d v="2013-03-07T00:00:00" u="1"/>
        <d v="2015-02-11T00:00:00" u="1"/>
        <d v="2017-01-15T00:00:00" u="1"/>
        <d v="2014-03-07T00:00:00" u="1"/>
        <d v="2013-04-03T00:00:00" u="1"/>
        <d v="2014-04-03T00:00:00" u="1"/>
        <d v="2018-04-03T00:00:00" u="1"/>
        <d v="2014-01-17T00:00:00" u="1"/>
        <d v="2015-02-13T00:00:00" u="1"/>
        <d v="2018-01-17T00:00:00" u="1"/>
        <d v="2013-04-05T00:00:00" u="1"/>
        <d v="2018-02-13T00:00:00" u="1"/>
        <d v="2014-05-01T00:00:00" u="1"/>
        <d v="2016-04-05T00:00:00" u="1"/>
        <d v="2012-01-19T00:00:00" u="1"/>
        <d v="2013-02-15T00:00:00" u="1"/>
        <d v="2014-02-15T00:00:00" u="1"/>
        <d v="2016-03-11T00:00:00" u="1"/>
        <d v="2018-02-15T00:00:00" u="1"/>
        <d v="2017-03-11T00:00:00" u="1"/>
        <d v="2014-05-03T00:00:00" u="1"/>
        <d v="2016-04-07T00:00:00" u="1"/>
        <d v="2018-03-11T00:00:00" u="1"/>
        <d v="2017-04-07T00:00:00" u="1"/>
        <d v="2016-05-03T00:00:00" u="1"/>
        <d v="2018-04-07T00:00:00" u="1"/>
        <d v="2014-01-21T00:00:00" u="1"/>
        <d v="2015-01-21T00:00:00" u="1"/>
        <d v="2016-02-17T00:00:00" u="1"/>
        <d v="2018-02-17T00:00:00" u="1"/>
        <d v="2013-05-05T00:00:00" u="1"/>
        <d v="2013-06-01T00:00:00" u="1"/>
        <d v="2014-06-01T00:00:00" u="1"/>
        <d v="2017-05-05T00:00:00" u="1"/>
        <d v="2012-01-23T00:00:00" u="1"/>
        <d v="2013-01-23T00:00:00" u="1"/>
        <d v="2014-04-11T00:00:00" u="1"/>
        <d v="2013-06-03T00:00:00" u="1"/>
        <d v="2016-05-07T00:00:00" u="1"/>
        <d v="2013-02-21T00:00:00" u="1"/>
        <d v="2015-03-17T00:00:00" u="1"/>
        <d v="2016-03-17T00:00:00" u="1"/>
        <d v="2013-05-09T00:00:00" u="1"/>
        <d v="2017-03-17T00:00:00" u="1"/>
        <d v="2014-05-09T00:00:00" u="1"/>
        <d v="2013-06-05T00:00:00" u="1"/>
        <d v="2017-04-13T00:00:00" u="1"/>
        <d v="2014-06-05T00:00:00" u="1"/>
        <d v="2018-04-13T00:00:00" u="1"/>
        <d v="2013-07-01T00:00:00" u="1"/>
        <d v="2018-06-05T00:00:00" u="1"/>
        <d v="2012-01-27T00:00:00" u="1"/>
        <d v="2013-01-27T00:00:00" u="1"/>
        <d v="2013-03-19T00:00:00" u="1"/>
        <d v="2014-03-19T00:00:00" u="1"/>
        <d v="2013-04-15T00:00:00" u="1"/>
        <d v="2013-05-11T00:00:00" u="1"/>
        <d v="2017-03-19T00:00:00" u="1"/>
        <d v="2017-04-15T00:00:00" u="1"/>
        <d v="2014-07-03T00:00:00" u="1"/>
        <d v="2018-06-07T00:00:00" u="1"/>
        <d v="2017-07-03T00:00:00" u="1"/>
        <d v="2013-01-29T00:00:00" u="1"/>
        <d v="2013-02-25T00:00:00" u="1"/>
        <d v="2015-01-29T00:00:00" u="1"/>
        <d v="2016-02-25T00:00:00" u="1"/>
        <d v="2018-01-29T00:00:00" u="1"/>
        <d v="2013-04-17T00:00:00" u="1"/>
        <d v="2017-02-25T00:00:00" u="1"/>
        <d v="2018-02-25T00:00:00" u="1"/>
        <d v="2014-05-13T00:00:00" u="1"/>
        <d v="2016-05-13T00:00:00" u="1"/>
        <d v="2018-04-17T00:00:00" u="1"/>
        <d v="2017-05-13T00:00:00" u="1"/>
        <d v="2013-08-01T00:00:00" u="1"/>
        <d v="2014-08-01T00:00:00" u="1"/>
        <d v="2016-07-05T00:00:00" u="1"/>
        <d v="2017-08-01T00:00:00" u="1"/>
        <d v="2012-01-31T00:00:00" u="1"/>
        <d v="2013-01-31T00:00:00" u="1"/>
        <d v="2013-02-27T00:00:00" u="1"/>
        <d v="2015-01-31T00:00:00" u="1"/>
        <d v="2014-02-27T00:00:00" u="1"/>
        <d v="2016-01-31T00:00:00" u="1"/>
        <d v="2013-03-23T00:00:00" u="1"/>
        <d v="2015-02-27T00:00:00" u="1"/>
        <d v="2016-02-27T00:00:00" u="1"/>
        <d v="2014-04-19T00:00:00" u="1"/>
        <d v="2016-04-19T00:00:00" u="1"/>
        <d v="2016-06-11T00:00:00" u="1"/>
        <d v="2013-08-03T00:00:00" u="1"/>
        <d v="2017-06-11T00:00:00" u="1"/>
        <d v="2014-08-03T00:00:00" u="1"/>
        <d v="2018-06-11T00:00:00" u="1"/>
        <d v="2017-07-07T00:00:00" u="1"/>
        <d v="2018-08-03T00:00:00" u="1"/>
        <d v="2013-03-25T00:00:00" u="1"/>
        <d v="2014-03-25T00:00:00" u="1"/>
        <d v="2013-05-17T00:00:00" u="1"/>
        <d v="2016-04-21T00:00:00" u="1"/>
        <d v="2016-06-13T00:00:00" u="1"/>
        <d v="2014-08-05T00:00:00" u="1"/>
        <d v="2013-09-01T00:00:00" u="1"/>
        <d v="2017-07-09T00:00:00" u="1"/>
        <d v="2014-09-01T00:00:00" u="1"/>
        <d v="2013-04-23T00:00:00" u="1"/>
        <d v="2013-05-19T00:00:00" u="1"/>
        <d v="2014-05-19T00:00:00" u="1"/>
        <d v="2013-07-11T00:00:00" u="1"/>
        <d v="2017-06-15T00:00:00" u="1"/>
        <d v="2016-08-07T00:00:00" u="1"/>
        <d v="2013-03-29T00:00:00" u="1"/>
        <d v="2014-06-17T00:00:00" u="1"/>
        <d v="2016-05-21T00:00:00" u="1"/>
        <d v="2014-07-13T00:00:00" u="1"/>
        <d v="2016-06-17T00:00:00" u="1"/>
        <d v="2017-06-17T00:00:00" u="1"/>
        <d v="2014-08-09T00:00:00" u="1"/>
        <d v="2014-10-01T00:00:00" u="1"/>
        <d v="2018-08-09T00:00:00" u="1"/>
        <d v="2016-10-01T00:00:00" u="1"/>
        <d v="2018-09-05T00:00:00" u="1"/>
        <d v="2017-10-01T00:00:00" u="1"/>
        <d v="2013-03-31T00:00:00" u="1"/>
        <d v="2014-03-31T00:00:00" u="1"/>
        <d v="2014-04-27T00:00:00" u="1"/>
        <d v="2014-05-23T00:00:00" u="1"/>
        <d v="2017-05-23T00:00:00" u="1"/>
        <d v="2014-07-15T00:00:00" u="1"/>
        <d v="2016-06-19T00:00:00" u="1"/>
        <d v="2017-07-15T00:00:00" u="1"/>
        <d v="2016-08-11T00:00:00" u="1"/>
        <d v="2018-07-15T00:00:00" u="1"/>
        <d v="2013-10-03T00:00:00" u="1"/>
        <d v="2014-10-03T00:00:00" u="1"/>
        <d v="2018-08-11T00:00:00" u="1"/>
        <d v="2017-09-07T00:00:00" u="1"/>
        <d v="2014-05-25T00:00:00" u="1"/>
        <d v="2013-07-17T00:00:00" u="1"/>
        <d v="2016-06-21T00:00:00" u="1"/>
        <d v="2013-08-13T00:00:00" u="1"/>
        <d v="2017-06-21T00:00:00" u="1"/>
        <d v="2016-08-13T00:00:00" u="1"/>
        <d v="2018-07-17T00:00:00" u="1"/>
        <d v="2014-10-05T00:00:00" u="1"/>
        <d v="2013-11-01T00:00:00" u="1"/>
        <d v="2014-11-01T00:00:00" u="1"/>
        <d v="2018-09-09T00:00:00" u="1"/>
        <d v="2017-10-05T00:00:00" u="1"/>
        <d v="2018-10-05T00:00:00" u="1"/>
        <d v="2013-08-15T00:00:00" u="1"/>
        <d v="2012-09-11T00:00:00" u="1"/>
        <d v="2016-08-15T00:00:00" u="1"/>
        <d v="2018-08-15T00:00:00" u="1"/>
        <d v="2013-11-03T00:00:00" u="1"/>
        <d v="2017-09-11T00:00:00" u="1"/>
        <d v="2014-11-03T00:00:00" u="1"/>
        <d v="2016-10-07T00:00:00" u="1"/>
        <d v="2018-10-07T00:00:00" u="1"/>
        <d v="2018-11-03T00:00:00" u="1"/>
        <d v="2013-05-29T00:00:00" u="1"/>
        <d v="2013-06-25T00:00:00" u="1"/>
        <d v="2014-06-25T00:00:00" u="1"/>
        <d v="2014-09-13T00:00:00" u="1"/>
        <d v="2016-08-17T00:00:00" u="1"/>
        <d v="2018-08-17T00:00:00" u="1"/>
        <d v="2013-11-05T00:00:00" u="1"/>
        <d v="2016-10-09T00:00:00" u="1"/>
        <d v="2013-12-01T00:00:00" u="1"/>
        <d v="2017-10-09T00:00:00" u="1"/>
        <d v="2014-12-01T00:00:00" u="1"/>
        <d v="2016-12-01T00:00:00" u="1"/>
        <d v="2007-07-23T00:00:00" u="1"/>
        <d v="2013-05-31T00:00:00" u="1"/>
        <d v="2013-06-27T00:00:00" u="1"/>
        <d v="2016-06-27T00:00:00" u="1"/>
        <d v="2017-06-27T00:00:00" u="1"/>
        <d v="2012-09-15T00:00:00" u="1"/>
        <d v="2014-08-19T00:00:00" u="1"/>
        <d v="2017-07-23T00:00:00" u="1"/>
        <d v="2012-10-11T00:00:00" u="1"/>
        <d v="2014-09-15T00:00:00" u="1"/>
        <d v="2018-07-23T00:00:00" u="1"/>
        <d v="2017-08-19T00:00:00" u="1"/>
        <d v="2018-09-15T00:00:00" u="1"/>
        <d v="2017-10-11T00:00:00" u="1"/>
        <d v="2014-12-03T00:00:00" u="1"/>
        <d v="2017-11-07T00:00:00" u="1"/>
        <d v="2016-12-03T00:00:00" u="1"/>
        <d v="2018-11-07T00:00:00" u="1"/>
        <d v="2018-12-03T00:00:00" u="1"/>
        <d v="2013-06-29T00:00:00" u="1"/>
        <d v="2013-07-25T00:00:00" u="1"/>
        <d v="2016-06-29T00:00:00" u="1"/>
        <d v="2013-09-17T00:00:00" u="1"/>
        <d v="2014-09-17T00:00:00" u="1"/>
        <d v="2014-10-13T00:00:00" u="1"/>
        <d v="2013-11-09T00:00:00" u="1"/>
        <d v="2016-10-13T00:00:00" u="1"/>
        <d v="2013-12-05T00:00:00" u="1"/>
        <d v="2017-10-13T00:00:00" u="1"/>
        <d v="2014-12-05T00:00:00" u="1"/>
        <d v="2016-11-09T00:00:00" u="1"/>
        <d v="2018-11-09T00:00:00" u="1"/>
        <d v="2013-07-27T00:00:00" u="1"/>
        <d v="2013-08-23T00:00:00" u="1"/>
        <d v="2013-09-19T00:00:00" u="1"/>
        <d v="2012-10-15T00:00:00" u="1"/>
        <d v="2016-08-23T00:00:00" u="1"/>
        <d v="2013-10-15T00:00:00" u="1"/>
        <d v="2014-10-15T00:00:00" u="1"/>
        <d v="2016-10-15T00:00:00" u="1"/>
        <d v="2017-10-15T00:00:00" u="1"/>
        <d v="2018-10-15T00:00:00" u="1"/>
        <d v="2016-12-07T00:00:00" u="1"/>
        <d v="2013-07-29T00:00:00" u="1"/>
        <d v="2014-07-29T00:00:00" u="1"/>
        <d v="2012-09-21T00:00:00" u="1"/>
        <d v="2014-08-25T00:00:00" u="1"/>
        <d v="2014-10-17T00:00:00" u="1"/>
        <d v="2018-09-21T00:00:00" u="1"/>
        <d v="2013-12-09T00:00:00" u="1"/>
        <d v="2017-10-17T00:00:00" u="1"/>
        <d v="2014-12-09T00:00:00" u="1"/>
        <d v="2018-11-13T00:00:00" u="1"/>
        <d v="2017-12-09T00:00:00" u="1"/>
        <d v="2013-07-31T00:00:00" u="1"/>
        <d v="2014-07-31T00:00:00" u="1"/>
        <d v="2013-08-27T00:00:00" u="1"/>
        <d v="2016-07-31T00:00:00" u="1"/>
        <d v="2016-09-23T00:00:00" u="1"/>
        <d v="2017-09-23T00:00:00" u="1"/>
        <d v="2016-11-15T00:00:00" u="1"/>
        <d v="2017-11-15T00:00:00" u="1"/>
        <d v="2017-12-11T00:00:00" u="1"/>
        <d v="2013-08-29T00:00:00" u="1"/>
        <d v="2014-08-29T00:00:00" u="1"/>
        <d v="2013-09-25T00:00:00" u="1"/>
        <d v="2012-10-21T00:00:00" u="1"/>
        <d v="2013-11-17T00:00:00" u="1"/>
        <d v="2018-10-21T00:00:00" u="1"/>
        <d v="2017-11-17T00:00:00" u="1"/>
        <d v="2018-11-17T00:00:00" u="1"/>
        <d v="2014-08-31T00:00:00" u="1"/>
        <d v="2013-09-27T00:00:00" u="1"/>
        <d v="2016-08-31T00:00:00" u="1"/>
        <d v="2013-10-23T00:00:00" u="1"/>
        <d v="2014-10-23T00:00:00" u="1"/>
        <d v="2017-09-27T00:00:00" u="1"/>
        <d v="2014-11-19T00:00:00" u="1"/>
        <d v="2013-12-15T00:00:00" u="1"/>
        <d v="2016-11-19T00:00:00" u="1"/>
        <d v="2016-12-15T00:00:00" u="1"/>
        <d v="2017-12-15T00:00:00" u="1"/>
        <d v="2018-12-15T00:00:00" u="1"/>
      </sharedItems>
    </cacheField>
    <cacheField name="Item No." numFmtId="49">
      <sharedItems containsBlank="1" count="195">
        <s v="C100023"/>
        <s v="C100025"/>
        <s v="C100033"/>
        <s v="C100035"/>
        <s v="C100042"/>
        <s v="C100061"/>
        <s v="C100062"/>
        <s v="C100063"/>
        <s v="C100067"/>
        <s v="E100002"/>
        <s v="E100004"/>
        <s v="E100006"/>
        <s v="E100007"/>
        <s v="E100009"/>
        <s v="E100010"/>
        <s v="E100012"/>
        <s v="E100015"/>
        <s v="E100016"/>
        <s v="E100018"/>
        <s v="E100021"/>
        <s v="E100024"/>
        <s v="E100025"/>
        <s v="E100026"/>
        <s v="E100027"/>
        <s v="E100030"/>
        <s v="E100033"/>
        <s v="E100034"/>
        <s v="E100038"/>
        <s v="E100039"/>
        <s v="E100041"/>
        <s v="E100043"/>
        <s v="E100044"/>
        <s v="E100045"/>
        <s v="E100046"/>
        <s v="E100047"/>
        <s v="S100016"/>
        <s v="S100019"/>
        <s v="S100020"/>
        <s v="S200002"/>
        <s v="S200003"/>
        <s v="S200008"/>
        <s v="S200011"/>
        <s v="S200014"/>
        <s v="S200016"/>
        <s v="S200018"/>
        <s v="S200020"/>
        <s v="S200021"/>
        <s v="S200022"/>
        <s v="S200027"/>
        <s v="S200029"/>
        <s v="S200030"/>
        <s v="C100021" u="1"/>
        <m u="1"/>
        <s v="S100007" u="1"/>
        <s v="1968-S" u="1"/>
        <s v="C100003" u="1"/>
        <s v="C100040" u="1"/>
        <s v="C100031" u="1"/>
        <s v="S100026" u="1"/>
        <s v="1906-S" u="1"/>
        <s v="C100022" u="1"/>
        <s v="S100017" u="1"/>
        <s v="LS-75" u="1"/>
        <s v="C100050" u="1"/>
        <s v="S100008" u="1"/>
        <s v="1928-W" u="1"/>
        <s v="C100004" u="1"/>
        <s v="C100041" u="1"/>
        <s v="C100032" u="1"/>
        <s v="E100035" u="1"/>
        <s v="S100018" u="1"/>
        <s v="C100014" u="1"/>
        <s v="C100051" u="1"/>
        <s v="S100009" u="1"/>
        <s v="1936-S" u="1"/>
        <s v="C100005" u="1"/>
        <s v="E100017" u="1"/>
        <s v="E100008" u="1"/>
        <s v="LS-120" u="1"/>
        <s v="C100024" u="1"/>
        <s v="LS-S15" u="1"/>
        <s v="C100052" u="1"/>
        <s v="S200010" u="1"/>
        <s v="1968-W" u="1"/>
        <s v="C100006" u="1"/>
        <s v="C100043" u="1"/>
        <s v="S200001" u="1"/>
        <s v="C100034" u="1"/>
        <s v="70102" u="1"/>
        <s v="C100053" u="1"/>
        <s v="E100028" u="1"/>
        <s v="C100007" u="1"/>
        <s v="C100044" u="1"/>
        <s v="E100019" u="1"/>
        <s v="C100026" u="1"/>
        <s v="1001" u="1"/>
        <s v="C100017" u="1"/>
        <s v="C100054" u="1"/>
        <s v="E100029" u="1"/>
        <s v="S200012" u="1"/>
        <s v="1996-S" u="1"/>
        <s v="C100008" u="1"/>
        <s v="C100045" u="1"/>
        <s v="C100036" u="1"/>
        <s v="S200031" u="1"/>
        <s v="C100027" u="1"/>
        <s v="C100018" u="1"/>
        <s v="C100055" u="1"/>
        <s v="S200013" u="1"/>
        <s v="C100009" u="1"/>
        <s v="C100046" u="1"/>
        <s v="S200004" u="1"/>
        <s v="C100037" u="1"/>
        <s v="1000" u="1"/>
        <s v="C100028" u="1"/>
        <s v="S200023" u="1"/>
        <s v="LS-MAN-10" u="1"/>
        <s v="C100019" u="1"/>
        <s v="C100056" u="1"/>
        <s v="1964-S" u="1"/>
        <s v="1976-W" u="1"/>
        <s v="C100047" u="1"/>
        <s v="S200005" u="1"/>
        <s v="1200" u="1"/>
        <s v="C100038" u="1"/>
        <s v="C100029" u="1"/>
        <s v="C100066" u="1"/>
        <s v="S200024" u="1"/>
        <s v="S200015" u="1"/>
        <s v="1924-W" u="1"/>
        <s v="C100048" u="1"/>
        <s v="S200006" u="1"/>
        <s v="C100039" u="1"/>
        <s v="S200025" u="1"/>
        <s v="C100049" u="1"/>
        <s v="S200007" u="1"/>
        <s v="S200026" u="1"/>
        <s v="S200017" u="1"/>
        <s v="LS-81" u="1"/>
        <s v="1964-W" u="1"/>
        <s v="LS-10PC" u="1"/>
        <s v="1900-S" u="1"/>
        <s v="1972-S" u="1"/>
        <s v="S200009" u="1"/>
        <s v="S100010" u="1"/>
        <s v="S100001" u="1"/>
        <s v="S200028" u="1"/>
        <s v="S200019" u="1"/>
        <s v="1920-S" u="1"/>
        <s v="LS-150" u="1"/>
        <s v="S100011" u="1"/>
        <s v="S100002" u="1"/>
        <s v="LS-2" u="1"/>
        <s v="1952-W" u="1"/>
        <s v="E100001" u="1"/>
        <s v="S100021" u="1"/>
        <s v="S100012" u="1"/>
        <s v="1896-S" u="1"/>
        <s v="E100020" u="1"/>
        <s v="S100003" u="1"/>
        <s v="E100011" u="1"/>
        <s v="1960-S" u="1"/>
        <s v="1972-W" u="1"/>
        <s v="S100013" u="1"/>
        <s v="S100004" u="1"/>
        <s v="1908-S" u="1"/>
        <s v="1980-S" u="1"/>
        <s v="1992-W" u="1"/>
        <s v="E100003" u="1"/>
        <s v="E100040" u="1"/>
        <s v="S100023" u="1"/>
        <s v="E100031" u="1"/>
        <s v="S100014" u="1"/>
        <s v="C100010" u="1"/>
        <s v="E100022" u="1"/>
        <s v="S100005" u="1"/>
        <s v="1100" u="1"/>
        <s v="70060" u="1"/>
        <s v="1928-S" u="1"/>
        <s v="E100013" u="1"/>
        <s v="S100024" u="1"/>
        <s v="C100020" u="1"/>
        <s v="E100032" u="1"/>
        <s v="S100015" u="1"/>
        <s v="80100" u="1"/>
        <s v="C100011" u="1"/>
        <s v="E100023" u="1"/>
        <s v="S100006" u="1"/>
        <s v="1120" u="1"/>
        <s v="C100002" u="1"/>
        <s v="E100014" u="1"/>
        <s v="C100030" u="1"/>
        <s v="E100005" u="1"/>
        <s v="E100042" u="1"/>
        <s v="S100025" u="1"/>
      </sharedItems>
    </cacheField>
    <cacheField name="Item Description" numFmtId="49">
      <sharedItems containsBlank="1" count="195">
        <s v="Two-Toned Knit Hat"/>
        <s v="Striped Knit Hat"/>
        <s v="Frames &amp; Clock"/>
        <s v="Calculator &amp; World Time Clock"/>
        <s v="Retractable Earbuds"/>
        <s v="Bistro Mug"/>
        <s v="Tall Matte Finish Mug"/>
        <s v="Soup Mug"/>
        <s v="Stainless Thermos"/>
        <s v="Cotton Classic Tote"/>
        <s v="Laminated Tote"/>
        <s v="Budget Tote Bag"/>
        <s v="Plastic Handle Bag"/>
        <s v="Die-Cut Tote"/>
        <s v="Vinyl Tote"/>
        <s v="Canvas Stopwatch"/>
        <s v="360 Clip Watch"/>
        <s v="4 Function Rotating Carabiner Watch"/>
        <s v="Flexi-Clock &amp; Clip"/>
        <s v="Slim Travel Alarm"/>
        <s v="Arch Calculator"/>
        <s v="Calc-U-Note"/>
        <s v="Desk Calculator"/>
        <s v="Ergo-Calculator"/>
        <s v="LED Keychain"/>
        <s v="Dual Source Flashlight"/>
        <s v="Bamboo 1GB USB Flash Drive"/>
        <s v="1GB USB Flash Drive Pen"/>
        <s v="Campfire Mug"/>
        <s v="Biodegradable Colored SPORT BOT"/>
        <s v="Pub Glass"/>
        <s v="Juice Glass"/>
        <s v="Flute"/>
        <s v="Milk Bottle"/>
        <s v="Chardonnay Glass"/>
        <s v="Mesh Bucket Hat"/>
        <s v="Sportsman Bucket Hat"/>
        <s v="Super Sport Stopwatch"/>
        <s v="3.25&quot; Apple Trophy "/>
        <s v="5&quot; Male Graduate Trophy"/>
        <s v="3.75&quot; Basketball Trophy"/>
        <s v="10.75&quot; Star Riser Lamp of Knowledge Trophy"/>
        <s v="10.75&quot; Star Riser FootballTrophy"/>
        <s v="10.75&quot; Star Riser Volleyball Trophy"/>
        <s v="10.75&quot; Tourch Riser Lamp of Knowledge Trophy"/>
        <s v="10.75&quot; Tourch Riser Soccer Trophy"/>
        <s v="10.75&quot; Tourch Riser FootballTrophy"/>
        <s v="10.75&quot; Tourch Riser Basketball Trophy"/>
        <s v="10.75&quot; Column Soccer Trophy"/>
        <s v="10.75&quot; Column Basketball Trophy"/>
        <s v="10.75&quot; Column Volleyball Trophy"/>
        <s v="2GB MP3 Player" u="1"/>
        <s v="All Purpose Tote" u="1"/>
        <s v="Action Sport Duffel" u="1"/>
        <s v="10.75&quot; Tourch Riser Volleyball Trophy" u="1"/>
        <m u="1"/>
        <s v="USB MP3 Player" u="1"/>
        <s v="Chunky Knit Hat" u="1"/>
        <s v="Mini Travel Alarm" u="1"/>
        <s v="ST.MORITZ Storage Unit/Drawers" u="1"/>
        <s v="Front Wheel" u="1"/>
        <s v="3.75&quot; Soccer Trophy" u="1"/>
        <s v="ROME Guest Chair, green" u="1"/>
        <s v="PARIS Guest Chair, black" u="1"/>
        <s v="ATLANTA Whiteboard, base" u="1"/>
        <s v="Contemporary Desk Calculator" u="1"/>
        <s v="Wide SPORT BOT" u="1"/>
        <s v="CHAMONIX Base Storage Unit" u="1"/>
        <s v="Portable Speaker &amp; MP3 Dock" u="1"/>
        <s v="ANTWERP Conference Table" u="1"/>
        <s v="ALBERTVILLE Whiteboard, green" u="1"/>
        <s v="Stopwatch with Neck Rope" u="1"/>
        <s v="Crusher Bucket Hat" u="1"/>
        <s v="Folding Stereo Speakers" u="1"/>
        <s v="Loudspeaker, Black, 120W" u="1"/>
        <s v="3.75&quot; Volleyball Trophy" u="1"/>
        <s v="Raw-Edge Patch BALL CAP" u="1"/>
        <s v="10.75&quot; Tourch Riser Apple Trophy" u="1"/>
        <s v="10.75&quot; Column Wrestling Trophy" u="1"/>
        <s v="Fleece Beanie" u="1"/>
        <s v="Black Duffel Bag" u="1"/>
        <s v="3.75&quot; Football Trophy" u="1"/>
        <s v="Foldable Travel Speakers" u="1"/>
        <s v="SPORT BOT with Pop Lid" u="1"/>
        <s v="Wide Screen Alarm Clock" u="1"/>
        <s v="Pique Visor" u="1"/>
        <s v="AMSTERDAM Lamp" u="1"/>
        <s v="USB 4-Port Hub" u="1"/>
        <s v="Soft Touch Travel Mug" u="1"/>
        <s v="Paint, blue" u="1"/>
        <s v="7.5'' Bud Vase" u="1"/>
        <s v="LED Flex Light" u="1"/>
        <s v="10.75&quot; Tourch Riser WrestlingTrophy" u="1"/>
        <s v="Canvas Field Bag" u="1"/>
        <s v="Baseball Figure Trophy" u="1"/>
        <s v="SAPPORO Whiteboard, black" u="1"/>
        <s v="Sport Bag" u="1"/>
        <s v="Printing Paper" u="1"/>
        <s v="Canvas Boat Bag" u="1"/>
        <s v="World Time Travel Alarm" u="1"/>
        <s v="3.25&quot; Lamp of Knowledge Trophy" u="1"/>
        <s v="Manual for Loudspeakers" u="1"/>
        <s v="Wisper-Cut Vase" u="1"/>
        <s v="10.75&quot; Star Riser Apple Trophy" u="1"/>
        <s v="INNSBRUCK Storage Unit/G.Door" u="1"/>
        <s v="Raw-Edge Bucket Hat" u="1"/>
        <s v="Clip-on Clock" u="1"/>
        <s v="Loudspeaker, Walnut, 80W" u="1"/>
        <s v="Super Shopper" u="1"/>
        <s v="Award Medallian - 3''" u="1"/>
        <s v="ATHENS Mobile Pedestal" u="1"/>
        <s v="Pro-Travel Technology Set" u="1"/>
        <s v="Recycled Tote" u="1"/>
        <s v="Cherry Finished Crystal Award" u="1"/>
        <s v="10.75&quot; Column Lamp of Knowledge Trophy" u="1"/>
        <s v="Ad Torch" u="1"/>
        <s v="Engraved Basketball Award" u="1"/>
        <s v="Wave Mug" u="1"/>
        <s v="Spokes" u="1"/>
        <s v="Fashion Travel Mug" u="1"/>
        <s v="GRENOBLE Whiteboard, red" u="1"/>
        <s v="ATHENS Desk" u="1"/>
        <s v="Gripper SPORT BOT" u="1"/>
        <s v="4.75&quot; Spelling B Trophy" u="1"/>
        <s v="Bamboo Digital Picutre Frame" u="1"/>
        <s v="Stand for Loudspeakers LS-150" u="1"/>
        <s v="1GB MP3 Player" u="1"/>
        <s v="Clip-on MP3 Player" u="1"/>
        <s v="3.75&quot; Wrestling Trophy" u="1"/>
        <s v="Channel Speaker System" u="1"/>
        <s v="Back Wheel" u="1"/>
        <s v="Football Graphic Plaque" u="1"/>
        <s v="10.75&quot; Column Apple Trophy" u="1"/>
        <s v="Clock &amp; Business Card Holder" u="1"/>
        <s v="Cables for Loudspeakers" u="1"/>
        <s v="Loudspeaker, Cherry, 150W" u="1"/>
        <s v="Soccer Figure Trophy" u="1"/>
        <s v="Loudspeaker, Cherry, 75W" u="1"/>
        <s v="Clock &amp; Pen Holder" u="1"/>
        <s v="MOSCOW Swivel Chair, red" u="1"/>
        <s v="Distressed Twill Visor" u="1"/>
        <s v="Button Key-Light" u="1"/>
        <s v="Cherry Finish Photo Frame &amp; Clock" u="1"/>
        <s v="Normandy Vase" u="1"/>
        <s v="Wireless Headphones" u="1"/>
        <s v="VOIP Headset with Mic" u="1"/>
        <s v="Plastic Sun Visor" u="1"/>
        <s v="Award Medallian - 2.5''" u="1"/>
        <s v="10.75&quot; Star Riser Soccer Trophy" u="1"/>
        <s v="MEXICO Swivel Chair, black" u="1"/>
        <s v="Wheeled Duffel" u="1"/>
        <s v="Walnut Medallian Plate" u="1"/>
        <s v="Clip-on Clock with Compass" u="1"/>
        <s v="Twill Visor" u="1"/>
        <s v="Knit Hat with Bill" u="1"/>
        <s v="Soccer #1 Pin" u="1"/>
        <s v="Black Digital Picture Frame" u="1"/>
        <s v="Aluminum SPORT BOT" u="1"/>
        <s v="Winter Frost Vase" u="1"/>
        <s v="Microfiber Bucket Hat" u="1"/>
        <s v="BERLIN Guest Chair, yellow" u="1"/>
        <s v="Cherry Finished Crystal Award- Large" u="1"/>
        <s v="4GB MP3 Player" u="1"/>
        <s v="Bicycle" u="1"/>
        <s v="INNSBRUCK Storage Unit/W.Door" u="1"/>
        <s v="MUNICH Swivel Chair, yellow" u="1"/>
        <s v="10.75&quot; Tourch Riser Wrestling Trophy" u="1"/>
        <s v="Border Style" u="1"/>
        <s v="Fashion Visor" u="1"/>
        <s v="Two-Toned Cap" u="1"/>
        <s v="OSLO Storage Unit/Shelf" u="1"/>
        <s v="TOKYO Guest Chair, blue" u="1"/>
        <s v="Silver Plated Photo Frame" u="1"/>
        <s v="Glacier Vase" u="1"/>
        <s v="Carabiner Watch" u="1"/>
        <s v="Touring Bicycle" u="1"/>
        <s v="Translucent Stopwatch" u="1"/>
        <s v="Mesh BALL CAP" u="1"/>
        <s v="5&quot; Female Graduate Trophy" u="1"/>
        <s v="2GB Foldout USB Flash Drive" u="1"/>
        <s v="All Star Cap" u="1"/>
        <s v="LONDON Swivel Chair, blue" u="1"/>
        <s v="10.75&quot; Column Football Trophy" u="1"/>
        <s v="Golf Relaxed Cap" u="1"/>
        <s v="Award Medallian - 2''" u="1"/>
        <s v="Basketball Graphic Plaque" u="1"/>
        <s v="Cherry Finish Frame" u="1"/>
        <s v="Flip-up Travel Alarm" u="1"/>
        <s v="Loudspeakers, White for PC" u="1"/>
        <s v="Clip-on Stopwatch" u="1"/>
        <s v="10.75&quot; Star Riser Basketball Trophy" u="1"/>
        <s v="Mounting" u="1"/>
        <s v="Sport Earbuds" u="1"/>
        <s v="Gym Locker Bag" u="1"/>
        <s v="Book Style Photo Frame &amp; Clock" u="1"/>
      </sharedItems>
    </cacheField>
    <cacheField name="Item Category Code" numFmtId="49">
      <sharedItems/>
    </cacheField>
    <cacheField name="Quantity" numFmtId="0">
      <sharedItems containsSemiMixedTypes="0" containsString="0" containsNumber="1" containsInteger="1" minValue="1" maxValue="288"/>
    </cacheField>
    <cacheField name="Outstanding Quantity" numFmtId="0">
      <sharedItems containsSemiMixedTypes="0" containsString="0" containsNumber="1" containsInteger="1" minValue="1" maxValue="288"/>
    </cacheField>
    <cacheField name="Unit of Measure Code" numFmtId="49">
      <sharedItems containsBlank="1" count="7">
        <s v=""/>
        <m u="1"/>
        <s v="EA" u="1"/>
        <s v="PCS" u="1"/>
        <s v="PACK" u="1"/>
        <s v="CAN" u="1"/>
        <s v="BOX" u="1"/>
      </sharedItems>
    </cacheField>
    <cacheField name="Unit Price" numFmtId="0">
      <sharedItems containsSemiMixedTypes="0" containsString="0" containsNumber="1" minValue="5.62E-2" maxValue="11.271000000000001"/>
    </cacheField>
    <cacheField name="Line Discount %" numFmtId="0">
      <sharedItems containsSemiMixedTypes="0" containsString="0" containsNumber="1" containsInteger="1" minValue="4" maxValue="8"/>
    </cacheField>
    <cacheField name="Line Discount Amount" numFmtId="0">
      <sharedItems containsSemiMixedTypes="0" containsString="0" containsNumber="1" minValue="0.01" maxValue="129.84"/>
    </cacheField>
    <cacheField name="VAT %" numFmtId="0">
      <sharedItems containsSemiMixedTypes="0" containsString="0" containsNumber="1" containsInteger="1" minValue="0" maxValue="0"/>
    </cacheField>
    <cacheField name="Amount Including VAT" numFmtId="0">
      <sharedItems containsSemiMixedTypes="0" containsString="0" containsNumber="1" minValue="0.13" maxValue="1541.87"/>
    </cacheField>
    <cacheField name="Inv. Discount Amount" numFmtId="0">
      <sharedItems containsSemiMixedTypes="0" containsString="0" containsNumber="1" containsInteger="1" minValue="0" maxValue="0"/>
    </cacheField>
    <cacheField name="Outstanding Amount" numFmtId="0">
      <sharedItems containsSemiMixedTypes="0" containsString="0" containsNumber="1" minValue="0.13" maxValue="1541.87"/>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2">
  <r>
    <x v="0"/>
    <x v="0"/>
    <x v="0"/>
    <x v="0"/>
    <x v="0"/>
    <x v="0"/>
    <x v="0"/>
    <x v="0"/>
    <x v="0"/>
    <s v="CAPS"/>
    <n v="144"/>
    <n v="144"/>
    <x v="0"/>
    <n v="2.0139999999999998"/>
    <n v="8"/>
    <n v="23.2"/>
    <n v="0"/>
    <n v="266.82"/>
    <n v="0"/>
    <n v="266.82"/>
  </r>
  <r>
    <x v="1"/>
    <x v="1"/>
    <x v="0"/>
    <x v="1"/>
    <x v="0"/>
    <x v="0"/>
    <x v="1"/>
    <x v="1"/>
    <x v="1"/>
    <s v="CAPS"/>
    <n v="144"/>
    <n v="144"/>
    <x v="0"/>
    <n v="2.2389999999999999"/>
    <n v="8"/>
    <n v="25.790000000000003"/>
    <n v="0"/>
    <n v="296.63"/>
    <n v="0"/>
    <n v="296.63"/>
  </r>
  <r>
    <x v="2"/>
    <x v="2"/>
    <x v="0"/>
    <x v="2"/>
    <x v="0"/>
    <x v="1"/>
    <x v="2"/>
    <x v="1"/>
    <x v="1"/>
    <s v="CAPS"/>
    <n v="1"/>
    <n v="1"/>
    <x v="0"/>
    <n v="2.2389999999999999"/>
    <n v="5"/>
    <n v="0.11"/>
    <n v="0"/>
    <n v="2.13"/>
    <n v="0"/>
    <n v="2.13"/>
  </r>
  <r>
    <x v="3"/>
    <x v="3"/>
    <x v="0"/>
    <x v="3"/>
    <x v="0"/>
    <x v="1"/>
    <x v="3"/>
    <x v="2"/>
    <x v="2"/>
    <s v="CLOCKS"/>
    <n v="144"/>
    <n v="144"/>
    <x v="0"/>
    <n v="3.637"/>
    <n v="6"/>
    <n v="31.42"/>
    <n v="0"/>
    <n v="492.31"/>
    <n v="0"/>
    <n v="492.31"/>
  </r>
  <r>
    <x v="1"/>
    <x v="1"/>
    <x v="0"/>
    <x v="1"/>
    <x v="0"/>
    <x v="0"/>
    <x v="1"/>
    <x v="3"/>
    <x v="3"/>
    <s v="CLOCKS"/>
    <n v="48"/>
    <n v="48"/>
    <x v="0"/>
    <n v="2.2090000000000001"/>
    <n v="8"/>
    <n v="8.48"/>
    <n v="0"/>
    <n v="97.55"/>
    <n v="0"/>
    <n v="97.55"/>
  </r>
  <r>
    <x v="3"/>
    <x v="3"/>
    <x v="0"/>
    <x v="3"/>
    <x v="0"/>
    <x v="1"/>
    <x v="3"/>
    <x v="4"/>
    <x v="4"/>
    <s v="CORP GIFTS"/>
    <n v="12"/>
    <n v="12"/>
    <x v="0"/>
    <n v="1.5329999999999999"/>
    <n v="6"/>
    <n v="1.1000000000000001"/>
    <n v="0"/>
    <n v="17.3"/>
    <n v="0"/>
    <n v="17.3"/>
  </r>
  <r>
    <x v="1"/>
    <x v="1"/>
    <x v="0"/>
    <x v="1"/>
    <x v="0"/>
    <x v="0"/>
    <x v="1"/>
    <x v="5"/>
    <x v="5"/>
    <s v="MUGS"/>
    <n v="1"/>
    <n v="1"/>
    <x v="0"/>
    <n v="0.99199999999999999"/>
    <n v="8"/>
    <n v="0.08"/>
    <n v="0"/>
    <n v="0.91"/>
    <n v="0"/>
    <n v="0.91"/>
  </r>
  <r>
    <x v="4"/>
    <x v="4"/>
    <x v="0"/>
    <x v="4"/>
    <x v="0"/>
    <x v="2"/>
    <x v="2"/>
    <x v="5"/>
    <x v="5"/>
    <s v="MUGS"/>
    <n v="1"/>
    <n v="1"/>
    <x v="0"/>
    <n v="0.82421"/>
    <n v="6"/>
    <n v="0.05"/>
    <n v="0"/>
    <n v="0.77"/>
    <n v="0"/>
    <n v="0.77"/>
  </r>
  <r>
    <x v="3"/>
    <x v="3"/>
    <x v="0"/>
    <x v="3"/>
    <x v="0"/>
    <x v="1"/>
    <x v="3"/>
    <x v="6"/>
    <x v="6"/>
    <s v="MUGS"/>
    <n v="1"/>
    <n v="1"/>
    <x v="0"/>
    <n v="0.92400000000000004"/>
    <n v="6"/>
    <n v="0.06"/>
    <n v="0"/>
    <n v="0.86"/>
    <n v="0"/>
    <n v="0.86"/>
  </r>
  <r>
    <x v="3"/>
    <x v="3"/>
    <x v="0"/>
    <x v="3"/>
    <x v="0"/>
    <x v="1"/>
    <x v="3"/>
    <x v="7"/>
    <x v="7"/>
    <s v="MUGS"/>
    <n v="1"/>
    <n v="1"/>
    <x v="0"/>
    <n v="1.2470000000000001"/>
    <n v="6"/>
    <n v="0.08"/>
    <n v="0"/>
    <n v="1.17"/>
    <n v="0"/>
    <n v="1.17"/>
  </r>
  <r>
    <x v="4"/>
    <x v="4"/>
    <x v="0"/>
    <x v="4"/>
    <x v="0"/>
    <x v="2"/>
    <x v="2"/>
    <x v="8"/>
    <x v="8"/>
    <s v="MUGS"/>
    <n v="144"/>
    <n v="144"/>
    <x v="0"/>
    <n v="2.9409200000000002"/>
    <n v="6"/>
    <n v="25.409999999999997"/>
    <n v="0"/>
    <n v="398.08"/>
    <n v="0"/>
    <n v="398.08"/>
  </r>
  <r>
    <x v="5"/>
    <x v="5"/>
    <x v="0"/>
    <x v="5"/>
    <x v="0"/>
    <x v="1"/>
    <x v="4"/>
    <x v="9"/>
    <x v="9"/>
    <s v="BAGS"/>
    <n v="1"/>
    <n v="1"/>
    <x v="0"/>
    <n v="0.93899999999999995"/>
    <n v="4"/>
    <n v="0.04"/>
    <n v="0"/>
    <n v="0.9"/>
    <n v="0"/>
    <n v="0.9"/>
  </r>
  <r>
    <x v="4"/>
    <x v="4"/>
    <x v="0"/>
    <x v="4"/>
    <x v="0"/>
    <x v="2"/>
    <x v="2"/>
    <x v="10"/>
    <x v="10"/>
    <s v="BAGS"/>
    <n v="144"/>
    <n v="144"/>
    <x v="0"/>
    <n v="1.17387"/>
    <n v="6"/>
    <n v="10.14"/>
    <n v="0"/>
    <n v="158.9"/>
    <n v="0"/>
    <n v="158.9"/>
  </r>
  <r>
    <x v="0"/>
    <x v="0"/>
    <x v="0"/>
    <x v="0"/>
    <x v="0"/>
    <x v="0"/>
    <x v="0"/>
    <x v="11"/>
    <x v="11"/>
    <s v="BAGS"/>
    <n v="2"/>
    <n v="2"/>
    <x v="0"/>
    <n v="6.8000000000000005E-2"/>
    <n v="8"/>
    <n v="0.01"/>
    <n v="0"/>
    <n v="0.13"/>
    <n v="0"/>
    <n v="0.13"/>
  </r>
  <r>
    <x v="4"/>
    <x v="4"/>
    <x v="0"/>
    <x v="4"/>
    <x v="0"/>
    <x v="2"/>
    <x v="2"/>
    <x v="11"/>
    <x v="11"/>
    <s v="BAGS"/>
    <n v="96"/>
    <n v="96"/>
    <x v="0"/>
    <n v="5.62E-2"/>
    <n v="6"/>
    <n v="0.32"/>
    <n v="0"/>
    <n v="5.08"/>
    <n v="0"/>
    <n v="5.08"/>
  </r>
  <r>
    <x v="3"/>
    <x v="3"/>
    <x v="0"/>
    <x v="3"/>
    <x v="0"/>
    <x v="1"/>
    <x v="3"/>
    <x v="12"/>
    <x v="12"/>
    <s v="BAGS"/>
    <n v="145"/>
    <n v="145"/>
    <x v="0"/>
    <n v="0.248"/>
    <n v="6"/>
    <n v="2.16"/>
    <n v="0"/>
    <n v="33.799999999999997"/>
    <n v="0"/>
    <n v="33.799999999999997"/>
  </r>
  <r>
    <x v="2"/>
    <x v="2"/>
    <x v="0"/>
    <x v="2"/>
    <x v="0"/>
    <x v="1"/>
    <x v="2"/>
    <x v="12"/>
    <x v="12"/>
    <s v="BAGS"/>
    <n v="6"/>
    <n v="6"/>
    <x v="0"/>
    <n v="0.248"/>
    <n v="5"/>
    <n v="7.0000000000000007E-2"/>
    <n v="0"/>
    <n v="1.42"/>
    <n v="0"/>
    <n v="1.42"/>
  </r>
  <r>
    <x v="4"/>
    <x v="4"/>
    <x v="0"/>
    <x v="4"/>
    <x v="0"/>
    <x v="2"/>
    <x v="2"/>
    <x v="12"/>
    <x v="12"/>
    <s v="BAGS"/>
    <n v="6"/>
    <n v="6"/>
    <x v="0"/>
    <n v="0.20605000000000001"/>
    <n v="6"/>
    <n v="7.0000000000000007E-2"/>
    <n v="0"/>
    <n v="1.17"/>
    <n v="0"/>
    <n v="1.17"/>
  </r>
  <r>
    <x v="0"/>
    <x v="0"/>
    <x v="0"/>
    <x v="0"/>
    <x v="0"/>
    <x v="0"/>
    <x v="0"/>
    <x v="13"/>
    <x v="13"/>
    <s v="BAGS"/>
    <n v="96"/>
    <n v="96"/>
    <x v="0"/>
    <n v="0.17299999999999999"/>
    <n v="8"/>
    <n v="1.33"/>
    <n v="0"/>
    <n v="15.28"/>
    <n v="0"/>
    <n v="15.28"/>
  </r>
  <r>
    <x v="5"/>
    <x v="5"/>
    <x v="0"/>
    <x v="5"/>
    <x v="0"/>
    <x v="1"/>
    <x v="4"/>
    <x v="13"/>
    <x v="13"/>
    <s v="BAGS"/>
    <n v="13"/>
    <n v="13"/>
    <x v="0"/>
    <n v="0.17299999999999999"/>
    <n v="4"/>
    <n v="0.09"/>
    <n v="0"/>
    <n v="2.16"/>
    <n v="0"/>
    <n v="2.16"/>
  </r>
  <r>
    <x v="3"/>
    <x v="3"/>
    <x v="0"/>
    <x v="3"/>
    <x v="0"/>
    <x v="1"/>
    <x v="3"/>
    <x v="13"/>
    <x v="13"/>
    <s v="BAGS"/>
    <n v="1"/>
    <n v="1"/>
    <x v="0"/>
    <n v="0.17299999999999999"/>
    <n v="6"/>
    <n v="0.01"/>
    <n v="0"/>
    <n v="0.16"/>
    <n v="0"/>
    <n v="0.16"/>
  </r>
  <r>
    <x v="2"/>
    <x v="2"/>
    <x v="0"/>
    <x v="2"/>
    <x v="0"/>
    <x v="1"/>
    <x v="2"/>
    <x v="13"/>
    <x v="13"/>
    <s v="BAGS"/>
    <n v="144"/>
    <n v="144"/>
    <x v="0"/>
    <n v="0.17299999999999999"/>
    <n v="5"/>
    <n v="1.25"/>
    <n v="0"/>
    <n v="23.66"/>
    <n v="0"/>
    <n v="23.66"/>
  </r>
  <r>
    <x v="0"/>
    <x v="0"/>
    <x v="0"/>
    <x v="0"/>
    <x v="0"/>
    <x v="0"/>
    <x v="0"/>
    <x v="14"/>
    <x v="14"/>
    <s v="BAGS"/>
    <n v="1"/>
    <n v="1"/>
    <x v="0"/>
    <n v="0.23300000000000001"/>
    <n v="8"/>
    <n v="0.02"/>
    <n v="0"/>
    <n v="0.21"/>
    <n v="0"/>
    <n v="0.21"/>
  </r>
  <r>
    <x v="3"/>
    <x v="3"/>
    <x v="0"/>
    <x v="3"/>
    <x v="0"/>
    <x v="1"/>
    <x v="3"/>
    <x v="15"/>
    <x v="15"/>
    <s v="CLOCKS"/>
    <n v="24"/>
    <n v="24"/>
    <x v="0"/>
    <n v="2.78"/>
    <n v="6"/>
    <n v="4"/>
    <n v="0"/>
    <n v="62.72"/>
    <n v="0"/>
    <n v="62.72"/>
  </r>
  <r>
    <x v="4"/>
    <x v="4"/>
    <x v="0"/>
    <x v="4"/>
    <x v="0"/>
    <x v="2"/>
    <x v="2"/>
    <x v="16"/>
    <x v="16"/>
    <s v="CLOCKS"/>
    <n v="288"/>
    <n v="288"/>
    <x v="0"/>
    <n v="1.34246"/>
    <n v="6"/>
    <n v="23.2"/>
    <n v="0"/>
    <n v="363.43"/>
    <n v="0"/>
    <n v="363.43"/>
  </r>
  <r>
    <x v="1"/>
    <x v="1"/>
    <x v="0"/>
    <x v="1"/>
    <x v="0"/>
    <x v="0"/>
    <x v="1"/>
    <x v="17"/>
    <x v="17"/>
    <s v="CLOCKS"/>
    <n v="144"/>
    <n v="144"/>
    <x v="0"/>
    <n v="2.2839999999999998"/>
    <n v="8"/>
    <n v="26.310000000000002"/>
    <n v="0"/>
    <n v="302.59000000000003"/>
    <n v="0"/>
    <n v="302.59000000000003"/>
  </r>
  <r>
    <x v="5"/>
    <x v="5"/>
    <x v="0"/>
    <x v="5"/>
    <x v="0"/>
    <x v="1"/>
    <x v="4"/>
    <x v="18"/>
    <x v="18"/>
    <s v="CLOCKS"/>
    <n v="144"/>
    <n v="144"/>
    <x v="0"/>
    <n v="0.84899999999999998"/>
    <n v="4"/>
    <n v="4.8899999999999997"/>
    <n v="0"/>
    <n v="117.36999999999999"/>
    <n v="0"/>
    <n v="117.36999999999999"/>
  </r>
  <r>
    <x v="3"/>
    <x v="3"/>
    <x v="0"/>
    <x v="3"/>
    <x v="0"/>
    <x v="1"/>
    <x v="3"/>
    <x v="19"/>
    <x v="19"/>
    <s v="CLOCKS"/>
    <n v="1"/>
    <n v="1"/>
    <x v="0"/>
    <n v="2.1640000000000001"/>
    <n v="6"/>
    <n v="0.13"/>
    <n v="0"/>
    <n v="2.0299999999999998"/>
    <n v="0"/>
    <n v="2.0299999999999998"/>
  </r>
  <r>
    <x v="4"/>
    <x v="4"/>
    <x v="0"/>
    <x v="4"/>
    <x v="0"/>
    <x v="2"/>
    <x v="2"/>
    <x v="19"/>
    <x v="19"/>
    <s v="CLOCKS"/>
    <n v="12"/>
    <n v="12"/>
    <x v="0"/>
    <n v="1.79827"/>
    <n v="6"/>
    <n v="1.29"/>
    <n v="0"/>
    <n v="20.29"/>
    <n v="0"/>
    <n v="20.29"/>
  </r>
  <r>
    <x v="0"/>
    <x v="0"/>
    <x v="0"/>
    <x v="0"/>
    <x v="0"/>
    <x v="0"/>
    <x v="0"/>
    <x v="20"/>
    <x v="20"/>
    <s v="ELECTRONIC"/>
    <n v="1"/>
    <n v="1"/>
    <x v="0"/>
    <n v="2.39"/>
    <n v="8"/>
    <n v="0.19"/>
    <n v="0"/>
    <n v="2.2000000000000002"/>
    <n v="0"/>
    <n v="2.2000000000000002"/>
  </r>
  <r>
    <x v="2"/>
    <x v="2"/>
    <x v="0"/>
    <x v="2"/>
    <x v="0"/>
    <x v="1"/>
    <x v="2"/>
    <x v="20"/>
    <x v="20"/>
    <s v="ELECTRONIC"/>
    <n v="144"/>
    <n v="144"/>
    <x v="0"/>
    <n v="2.39"/>
    <n v="5"/>
    <n v="17.21"/>
    <n v="0"/>
    <n v="326.95"/>
    <n v="0"/>
    <n v="326.95"/>
  </r>
  <r>
    <x v="5"/>
    <x v="5"/>
    <x v="0"/>
    <x v="5"/>
    <x v="0"/>
    <x v="1"/>
    <x v="4"/>
    <x v="21"/>
    <x v="21"/>
    <s v="ELECTRONIC"/>
    <n v="144"/>
    <n v="144"/>
    <x v="0"/>
    <n v="1.232"/>
    <n v="4"/>
    <n v="7.1"/>
    <n v="0"/>
    <n v="170.31"/>
    <n v="0"/>
    <n v="170.31"/>
  </r>
  <r>
    <x v="4"/>
    <x v="4"/>
    <x v="0"/>
    <x v="4"/>
    <x v="0"/>
    <x v="2"/>
    <x v="2"/>
    <x v="21"/>
    <x v="21"/>
    <s v="ELECTRONIC"/>
    <n v="144"/>
    <n v="144"/>
    <x v="0"/>
    <n v="1.0240199999999999"/>
    <n v="6"/>
    <n v="8.85"/>
    <n v="0"/>
    <n v="138.61000000000001"/>
    <n v="0"/>
    <n v="138.61000000000001"/>
  </r>
  <r>
    <x v="4"/>
    <x v="4"/>
    <x v="0"/>
    <x v="4"/>
    <x v="0"/>
    <x v="2"/>
    <x v="2"/>
    <x v="22"/>
    <x v="22"/>
    <s v="ELECTRONIC"/>
    <n v="144"/>
    <n v="144"/>
    <x v="0"/>
    <n v="0.53073999999999999"/>
    <n v="6"/>
    <n v="4.59"/>
    <n v="0"/>
    <n v="71.84"/>
    <n v="0"/>
    <n v="71.84"/>
  </r>
  <r>
    <x v="5"/>
    <x v="5"/>
    <x v="0"/>
    <x v="5"/>
    <x v="0"/>
    <x v="1"/>
    <x v="4"/>
    <x v="23"/>
    <x v="23"/>
    <s v="ELECTRONIC"/>
    <n v="48"/>
    <n v="48"/>
    <x v="0"/>
    <n v="1.8180000000000001"/>
    <n v="4"/>
    <n v="3.49"/>
    <n v="0"/>
    <n v="83.77"/>
    <n v="0"/>
    <n v="83.77"/>
  </r>
  <r>
    <x v="3"/>
    <x v="3"/>
    <x v="0"/>
    <x v="3"/>
    <x v="0"/>
    <x v="1"/>
    <x v="3"/>
    <x v="23"/>
    <x v="23"/>
    <s v="ELECTRONIC"/>
    <n v="1"/>
    <n v="1"/>
    <x v="0"/>
    <n v="1.8180000000000001"/>
    <n v="6"/>
    <n v="0.11"/>
    <n v="0"/>
    <n v="1.71"/>
    <n v="0"/>
    <n v="1.71"/>
  </r>
  <r>
    <x v="0"/>
    <x v="0"/>
    <x v="0"/>
    <x v="0"/>
    <x v="0"/>
    <x v="0"/>
    <x v="0"/>
    <x v="24"/>
    <x v="24"/>
    <s v="ELECTRONIC"/>
    <n v="48"/>
    <n v="48"/>
    <x v="0"/>
    <n v="0.72899999999999998"/>
    <n v="8"/>
    <n v="2.8"/>
    <n v="0"/>
    <n v="32.190000000000005"/>
    <n v="0"/>
    <n v="32.190000000000005"/>
  </r>
  <r>
    <x v="4"/>
    <x v="4"/>
    <x v="0"/>
    <x v="4"/>
    <x v="0"/>
    <x v="2"/>
    <x v="2"/>
    <x v="25"/>
    <x v="25"/>
    <s v="ELECTRONIC"/>
    <n v="144"/>
    <n v="144"/>
    <x v="0"/>
    <n v="2.0480299999999998"/>
    <n v="6"/>
    <n v="17.7"/>
    <n v="0"/>
    <n v="277.22000000000003"/>
    <n v="0"/>
    <n v="277.22000000000003"/>
  </r>
  <r>
    <x v="0"/>
    <x v="0"/>
    <x v="0"/>
    <x v="0"/>
    <x v="0"/>
    <x v="0"/>
    <x v="0"/>
    <x v="26"/>
    <x v="26"/>
    <s v="ELECTRONIC"/>
    <n v="48"/>
    <n v="48"/>
    <x v="0"/>
    <n v="4.3659999999999997"/>
    <n v="8"/>
    <n v="16.77"/>
    <n v="0"/>
    <n v="192.8"/>
    <n v="0"/>
    <n v="192.8"/>
  </r>
  <r>
    <x v="3"/>
    <x v="3"/>
    <x v="0"/>
    <x v="3"/>
    <x v="0"/>
    <x v="1"/>
    <x v="3"/>
    <x v="26"/>
    <x v="26"/>
    <s v="ELECTRONIC"/>
    <n v="144"/>
    <n v="144"/>
    <x v="0"/>
    <n v="4.3659999999999997"/>
    <n v="6"/>
    <n v="37.72"/>
    <n v="0"/>
    <n v="590.98"/>
    <n v="0"/>
    <n v="590.98"/>
  </r>
  <r>
    <x v="0"/>
    <x v="0"/>
    <x v="0"/>
    <x v="0"/>
    <x v="0"/>
    <x v="0"/>
    <x v="0"/>
    <x v="27"/>
    <x v="27"/>
    <s v="ELECTRONIC"/>
    <n v="24"/>
    <n v="24"/>
    <x v="0"/>
    <n v="4.2830000000000004"/>
    <n v="8"/>
    <n v="8.2200000000000006"/>
    <n v="0"/>
    <n v="94.57"/>
    <n v="0"/>
    <n v="94.57"/>
  </r>
  <r>
    <x v="1"/>
    <x v="1"/>
    <x v="0"/>
    <x v="1"/>
    <x v="0"/>
    <x v="0"/>
    <x v="1"/>
    <x v="27"/>
    <x v="27"/>
    <s v="ELECTRONIC"/>
    <n v="1"/>
    <n v="1"/>
    <x v="0"/>
    <n v="4.2830000000000004"/>
    <n v="8"/>
    <n v="0.34"/>
    <n v="0"/>
    <n v="3.94"/>
    <n v="0"/>
    <n v="3.94"/>
  </r>
  <r>
    <x v="0"/>
    <x v="0"/>
    <x v="0"/>
    <x v="0"/>
    <x v="0"/>
    <x v="0"/>
    <x v="0"/>
    <x v="28"/>
    <x v="28"/>
    <s v="MUGS"/>
    <n v="1"/>
    <n v="1"/>
    <x v="0"/>
    <n v="1.292"/>
    <n v="8"/>
    <n v="0.1"/>
    <n v="0"/>
    <n v="1.19"/>
    <n v="0"/>
    <n v="1.19"/>
  </r>
  <r>
    <x v="3"/>
    <x v="3"/>
    <x v="0"/>
    <x v="3"/>
    <x v="0"/>
    <x v="1"/>
    <x v="3"/>
    <x v="28"/>
    <x v="28"/>
    <s v="MUGS"/>
    <n v="144"/>
    <n v="144"/>
    <x v="0"/>
    <n v="1.292"/>
    <n v="6"/>
    <n v="11.16"/>
    <n v="0"/>
    <n v="174.89"/>
    <n v="0"/>
    <n v="174.89"/>
  </r>
  <r>
    <x v="4"/>
    <x v="4"/>
    <x v="0"/>
    <x v="4"/>
    <x v="0"/>
    <x v="2"/>
    <x v="2"/>
    <x v="28"/>
    <x v="28"/>
    <s v="MUGS"/>
    <n v="144"/>
    <n v="144"/>
    <x v="0"/>
    <n v="1.0739700000000001"/>
    <n v="6"/>
    <n v="9.2799999999999994"/>
    <n v="0"/>
    <n v="145.37"/>
    <n v="0"/>
    <n v="145.37"/>
  </r>
  <r>
    <x v="1"/>
    <x v="1"/>
    <x v="0"/>
    <x v="1"/>
    <x v="0"/>
    <x v="0"/>
    <x v="1"/>
    <x v="29"/>
    <x v="29"/>
    <s v="MUGS"/>
    <n v="1"/>
    <n v="1"/>
    <x v="0"/>
    <n v="0.51800000000000002"/>
    <n v="8"/>
    <n v="0.04"/>
    <n v="0"/>
    <n v="0.48"/>
    <n v="0"/>
    <n v="0.48"/>
  </r>
  <r>
    <x v="5"/>
    <x v="5"/>
    <x v="0"/>
    <x v="5"/>
    <x v="0"/>
    <x v="1"/>
    <x v="4"/>
    <x v="29"/>
    <x v="29"/>
    <s v="MUGS"/>
    <n v="144"/>
    <n v="144"/>
    <x v="0"/>
    <n v="0.51800000000000002"/>
    <n v="4"/>
    <n v="2.98"/>
    <n v="0"/>
    <n v="71.61"/>
    <n v="0"/>
    <n v="71.61"/>
  </r>
  <r>
    <x v="3"/>
    <x v="3"/>
    <x v="0"/>
    <x v="3"/>
    <x v="0"/>
    <x v="1"/>
    <x v="3"/>
    <x v="30"/>
    <x v="30"/>
    <s v="MUGS"/>
    <n v="1"/>
    <n v="1"/>
    <x v="0"/>
    <n v="1.0669999999999999"/>
    <n v="6"/>
    <n v="0.06"/>
    <n v="0"/>
    <n v="1.01"/>
    <n v="0"/>
    <n v="1.01"/>
  </r>
  <r>
    <x v="0"/>
    <x v="0"/>
    <x v="0"/>
    <x v="0"/>
    <x v="0"/>
    <x v="0"/>
    <x v="0"/>
    <x v="31"/>
    <x v="31"/>
    <s v="MUGS"/>
    <n v="1"/>
    <n v="1"/>
    <x v="0"/>
    <n v="0.436"/>
    <n v="8"/>
    <n v="0.04"/>
    <n v="0"/>
    <n v="0.4"/>
    <n v="0"/>
    <n v="0.4"/>
  </r>
  <r>
    <x v="2"/>
    <x v="2"/>
    <x v="0"/>
    <x v="2"/>
    <x v="0"/>
    <x v="1"/>
    <x v="2"/>
    <x v="31"/>
    <x v="31"/>
    <s v="MUGS"/>
    <n v="1"/>
    <n v="1"/>
    <x v="0"/>
    <n v="0.436"/>
    <n v="5"/>
    <n v="0.02"/>
    <n v="0"/>
    <n v="0.42"/>
    <n v="0"/>
    <n v="0.42"/>
  </r>
  <r>
    <x v="4"/>
    <x v="4"/>
    <x v="0"/>
    <x v="4"/>
    <x v="0"/>
    <x v="2"/>
    <x v="2"/>
    <x v="32"/>
    <x v="32"/>
    <s v="MUGS"/>
    <n v="144"/>
    <n v="144"/>
    <x v="0"/>
    <n v="0.61816000000000004"/>
    <n v="6"/>
    <n v="5.34"/>
    <n v="0"/>
    <n v="83.68"/>
    <n v="0"/>
    <n v="83.68"/>
  </r>
  <r>
    <x v="4"/>
    <x v="4"/>
    <x v="0"/>
    <x v="4"/>
    <x v="0"/>
    <x v="2"/>
    <x v="2"/>
    <x v="33"/>
    <x v="33"/>
    <s v="MUGS"/>
    <n v="144"/>
    <n v="144"/>
    <x v="0"/>
    <n v="1.1613800000000001"/>
    <n v="6"/>
    <n v="10.029999999999999"/>
    <n v="0"/>
    <n v="157.21"/>
    <n v="0"/>
    <n v="157.21"/>
  </r>
  <r>
    <x v="3"/>
    <x v="3"/>
    <x v="0"/>
    <x v="3"/>
    <x v="0"/>
    <x v="1"/>
    <x v="3"/>
    <x v="34"/>
    <x v="34"/>
    <s v="MUGS"/>
    <n v="1"/>
    <n v="1"/>
    <x v="0"/>
    <n v="1.353"/>
    <n v="6"/>
    <n v="0.08"/>
    <n v="0"/>
    <n v="1.27"/>
    <n v="0"/>
    <n v="1.27"/>
  </r>
  <r>
    <x v="5"/>
    <x v="5"/>
    <x v="0"/>
    <x v="5"/>
    <x v="0"/>
    <x v="1"/>
    <x v="4"/>
    <x v="35"/>
    <x v="35"/>
    <s v="CAPS"/>
    <n v="1"/>
    <n v="1"/>
    <x v="0"/>
    <n v="3.742"/>
    <n v="4"/>
    <n v="0.15"/>
    <n v="0"/>
    <n v="3.59"/>
    <n v="0"/>
    <n v="3.59"/>
  </r>
  <r>
    <x v="1"/>
    <x v="1"/>
    <x v="0"/>
    <x v="1"/>
    <x v="0"/>
    <x v="0"/>
    <x v="1"/>
    <x v="36"/>
    <x v="36"/>
    <s v="CAPS"/>
    <n v="48"/>
    <n v="48"/>
    <x v="0"/>
    <n v="3.4489999999999998"/>
    <n v="8"/>
    <n v="13.24"/>
    <n v="0"/>
    <n v="152.31"/>
    <n v="0"/>
    <n v="152.31"/>
  </r>
  <r>
    <x v="2"/>
    <x v="2"/>
    <x v="0"/>
    <x v="2"/>
    <x v="0"/>
    <x v="1"/>
    <x v="2"/>
    <x v="36"/>
    <x v="36"/>
    <s v="CAPS"/>
    <n v="1"/>
    <n v="1"/>
    <x v="0"/>
    <n v="3.4489999999999998"/>
    <n v="5"/>
    <n v="0.17"/>
    <n v="0"/>
    <n v="3.28"/>
    <n v="0"/>
    <n v="3.28"/>
  </r>
  <r>
    <x v="3"/>
    <x v="3"/>
    <x v="0"/>
    <x v="3"/>
    <x v="0"/>
    <x v="1"/>
    <x v="3"/>
    <x v="37"/>
    <x v="37"/>
    <s v="CLOCKS"/>
    <n v="1"/>
    <n v="1"/>
    <x v="0"/>
    <n v="1.6379999999999999"/>
    <n v="6"/>
    <n v="0.1"/>
    <n v="0"/>
    <n v="1.54"/>
    <n v="0"/>
    <n v="1.54"/>
  </r>
  <r>
    <x v="4"/>
    <x v="4"/>
    <x v="0"/>
    <x v="4"/>
    <x v="0"/>
    <x v="2"/>
    <x v="2"/>
    <x v="37"/>
    <x v="37"/>
    <s v="CLOCKS"/>
    <n v="24"/>
    <n v="24"/>
    <x v="0"/>
    <n v="1.3611899999999999"/>
    <n v="6"/>
    <n v="1.96"/>
    <n v="0"/>
    <n v="30.71"/>
    <n v="0"/>
    <n v="30.71"/>
  </r>
  <r>
    <x v="4"/>
    <x v="4"/>
    <x v="0"/>
    <x v="4"/>
    <x v="0"/>
    <x v="2"/>
    <x v="2"/>
    <x v="38"/>
    <x v="38"/>
    <s v="AWARDS"/>
    <n v="48"/>
    <n v="48"/>
    <x v="0"/>
    <n v="6.2439999999999998"/>
    <n v="6"/>
    <n v="17.98"/>
    <n v="0"/>
    <n v="281.72999999999996"/>
    <n v="0"/>
    <n v="281.72999999999996"/>
  </r>
  <r>
    <x v="3"/>
    <x v="3"/>
    <x v="0"/>
    <x v="3"/>
    <x v="0"/>
    <x v="1"/>
    <x v="3"/>
    <x v="39"/>
    <x v="39"/>
    <s v="AWARDS"/>
    <n v="48"/>
    <n v="48"/>
    <x v="0"/>
    <n v="5.6360000000000001"/>
    <n v="6"/>
    <n v="16.23"/>
    <n v="0"/>
    <n v="254.29999999999998"/>
    <n v="0"/>
    <n v="254.29999999999998"/>
  </r>
  <r>
    <x v="4"/>
    <x v="4"/>
    <x v="0"/>
    <x v="4"/>
    <x v="0"/>
    <x v="2"/>
    <x v="2"/>
    <x v="40"/>
    <x v="40"/>
    <s v="AWARDS"/>
    <n v="144"/>
    <n v="144"/>
    <x v="0"/>
    <n v="6.2439999999999998"/>
    <n v="6"/>
    <n v="53.95"/>
    <n v="0"/>
    <n v="845.18999999999994"/>
    <n v="0"/>
    <n v="845.18999999999994"/>
  </r>
  <r>
    <x v="5"/>
    <x v="5"/>
    <x v="0"/>
    <x v="5"/>
    <x v="0"/>
    <x v="1"/>
    <x v="4"/>
    <x v="41"/>
    <x v="41"/>
    <s v="AWARDS"/>
    <n v="48"/>
    <n v="48"/>
    <x v="0"/>
    <n v="9.3930000000000007"/>
    <n v="4"/>
    <n v="18.03"/>
    <n v="0"/>
    <n v="432.83000000000004"/>
    <n v="0"/>
    <n v="432.83000000000004"/>
  </r>
  <r>
    <x v="4"/>
    <x v="4"/>
    <x v="0"/>
    <x v="4"/>
    <x v="0"/>
    <x v="2"/>
    <x v="2"/>
    <x v="41"/>
    <x v="41"/>
    <s v="AWARDS"/>
    <n v="48"/>
    <n v="48"/>
    <x v="0"/>
    <n v="7.8049999999999997"/>
    <n v="6"/>
    <n v="22.48"/>
    <n v="0"/>
    <n v="352.16"/>
    <n v="0"/>
    <n v="352.16"/>
  </r>
  <r>
    <x v="5"/>
    <x v="5"/>
    <x v="0"/>
    <x v="5"/>
    <x v="0"/>
    <x v="1"/>
    <x v="4"/>
    <x v="42"/>
    <x v="42"/>
    <s v="AWARDS"/>
    <n v="1"/>
    <n v="1"/>
    <x v="0"/>
    <n v="9.3930000000000007"/>
    <n v="4"/>
    <n v="0.38"/>
    <n v="0"/>
    <n v="9.01"/>
    <n v="0"/>
    <n v="9.01"/>
  </r>
  <r>
    <x v="2"/>
    <x v="2"/>
    <x v="0"/>
    <x v="2"/>
    <x v="0"/>
    <x v="1"/>
    <x v="2"/>
    <x v="43"/>
    <x v="43"/>
    <s v="AWARDS"/>
    <n v="24"/>
    <n v="24"/>
    <x v="0"/>
    <n v="9.3930000000000007"/>
    <n v="5"/>
    <n v="11.27"/>
    <n v="0"/>
    <n v="214.15999999999997"/>
    <n v="0"/>
    <n v="214.15999999999997"/>
  </r>
  <r>
    <x v="5"/>
    <x v="5"/>
    <x v="0"/>
    <x v="5"/>
    <x v="0"/>
    <x v="1"/>
    <x v="4"/>
    <x v="44"/>
    <x v="44"/>
    <s v="AWARDS"/>
    <n v="144"/>
    <n v="144"/>
    <x v="0"/>
    <n v="9.3930000000000007"/>
    <n v="4"/>
    <n v="54.099999999999994"/>
    <n v="0"/>
    <n v="1298.49"/>
    <n v="0"/>
    <n v="1298.49"/>
  </r>
  <r>
    <x v="4"/>
    <x v="4"/>
    <x v="0"/>
    <x v="4"/>
    <x v="0"/>
    <x v="2"/>
    <x v="2"/>
    <x v="45"/>
    <x v="45"/>
    <s v="AWARDS"/>
    <n v="144"/>
    <n v="144"/>
    <x v="0"/>
    <n v="7.8049999999999997"/>
    <n v="6"/>
    <n v="67.44"/>
    <n v="0"/>
    <n v="1056.48"/>
    <n v="0"/>
    <n v="1056.48"/>
  </r>
  <r>
    <x v="1"/>
    <x v="1"/>
    <x v="0"/>
    <x v="1"/>
    <x v="0"/>
    <x v="0"/>
    <x v="1"/>
    <x v="46"/>
    <x v="46"/>
    <s v="AWARDS"/>
    <n v="144"/>
    <n v="144"/>
    <x v="0"/>
    <n v="9.3930000000000007"/>
    <n v="8"/>
    <n v="108.21000000000001"/>
    <n v="0"/>
    <n v="1244.3800000000001"/>
    <n v="0"/>
    <n v="1244.3800000000001"/>
  </r>
  <r>
    <x v="2"/>
    <x v="2"/>
    <x v="0"/>
    <x v="2"/>
    <x v="0"/>
    <x v="1"/>
    <x v="2"/>
    <x v="47"/>
    <x v="47"/>
    <s v="AWARDS"/>
    <n v="6"/>
    <n v="6"/>
    <x v="0"/>
    <n v="9.3930000000000007"/>
    <n v="5"/>
    <n v="2.82"/>
    <n v="0"/>
    <n v="53.539999999999992"/>
    <n v="0"/>
    <n v="53.539999999999992"/>
  </r>
  <r>
    <x v="2"/>
    <x v="2"/>
    <x v="0"/>
    <x v="2"/>
    <x v="0"/>
    <x v="1"/>
    <x v="2"/>
    <x v="48"/>
    <x v="48"/>
    <s v="AWARDS"/>
    <n v="144"/>
    <n v="144"/>
    <x v="0"/>
    <n v="11.271000000000001"/>
    <n v="5"/>
    <n v="81.150000000000006"/>
    <n v="0"/>
    <n v="1541.87"/>
    <n v="0"/>
    <n v="1541.87"/>
  </r>
  <r>
    <x v="0"/>
    <x v="0"/>
    <x v="0"/>
    <x v="0"/>
    <x v="0"/>
    <x v="0"/>
    <x v="0"/>
    <x v="49"/>
    <x v="49"/>
    <s v="AWARDS"/>
    <n v="144"/>
    <n v="144"/>
    <x v="0"/>
    <n v="11.271000000000001"/>
    <n v="8"/>
    <n v="129.84"/>
    <n v="0"/>
    <n v="1493.1799999999998"/>
    <n v="0"/>
    <n v="1493.1799999999998"/>
  </r>
  <r>
    <x v="3"/>
    <x v="3"/>
    <x v="0"/>
    <x v="3"/>
    <x v="0"/>
    <x v="1"/>
    <x v="3"/>
    <x v="50"/>
    <x v="50"/>
    <s v="AWARDS"/>
    <n v="48"/>
    <n v="48"/>
    <x v="0"/>
    <n v="11.271000000000001"/>
    <n v="6"/>
    <n v="32.46"/>
    <n v="0"/>
    <n v="508.54999999999995"/>
    <n v="0"/>
    <n v="508.5499999999999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2" applyNumberFormats="0" applyBorderFormats="0" applyFontFormats="0" applyPatternFormats="0" applyAlignmentFormats="0" applyWidthHeightFormats="1" dataCaption="Values" updatedVersion="8" minRefreshableVersion="5" showDrill="0" useAutoFormatting="1" colGrandTotals="0" itemPrintTitles="1" createdVersion="5" indent="0" compact="0" compactData="0" multipleFieldFilters="0" chartFormat="2">
  <location ref="C16:K89" firstHeaderRow="1" firstDataRow="1" firstDataCol="8"/>
  <pivotFields count="20">
    <pivotField axis="axisRow" compact="0" outline="0" showAll="0" defaultSubtotal="0">
      <items count="126">
        <item m="1" x="64"/>
        <item m="1" x="9"/>
        <item m="1" x="17"/>
        <item m="1" x="29"/>
        <item m="1" x="40"/>
        <item m="1" x="60"/>
        <item m="1" x="70"/>
        <item m="1" x="78"/>
        <item m="1" x="119"/>
        <item m="1" x="7"/>
        <item m="1" x="25"/>
        <item m="1" x="46"/>
        <item m="1" x="57"/>
        <item m="1" x="83"/>
        <item m="1" x="123"/>
        <item m="1" x="12"/>
        <item m="1" x="22"/>
        <item m="1" x="34"/>
        <item m="1" x="55"/>
        <item m="1" x="66"/>
        <item m="1" x="74"/>
        <item m="1" x="81"/>
        <item m="1" x="89"/>
        <item m="1" x="10"/>
        <item m="1" x="32"/>
        <item m="1" x="52"/>
        <item m="1" x="72"/>
        <item m="1" x="93"/>
        <item m="1" x="18"/>
        <item m="1" x="30"/>
        <item m="1" x="41"/>
        <item m="1" x="50"/>
        <item m="1" x="61"/>
        <item m="1" x="79"/>
        <item m="1" x="91"/>
        <item m="1" x="95"/>
        <item m="1" x="26"/>
        <item m="1" x="47"/>
        <item m="1" x="58"/>
        <item m="1" x="68"/>
        <item m="1" x="77"/>
        <item m="1" x="84"/>
        <item x="4"/>
        <item m="1" x="98"/>
        <item m="1" x="35"/>
        <item m="1" x="56"/>
        <item m="1" x="67"/>
        <item m="1" x="82"/>
        <item m="1" x="90"/>
        <item m="1" x="53"/>
        <item m="1" x="65"/>
        <item m="1" x="73"/>
        <item m="1" x="80"/>
        <item m="1" x="87"/>
        <item m="1" x="94"/>
        <item m="1" x="100"/>
        <item m="1" x="102"/>
        <item m="1" x="71"/>
        <item m="1" x="86"/>
        <item m="1" x="92"/>
        <item m="1" x="96"/>
        <item m="1" x="99"/>
        <item m="1" x="104"/>
        <item m="1" x="103"/>
        <item m="1" x="106"/>
        <item m="1" x="110"/>
        <item m="1" x="117"/>
        <item m="1" x="124"/>
        <item m="1" x="13"/>
        <item m="1" x="23"/>
        <item m="1" x="36"/>
        <item m="1" x="105"/>
        <item m="1" x="114"/>
        <item m="1" x="116"/>
        <item m="1" x="122"/>
        <item m="1" x="11"/>
        <item m="1" x="21"/>
        <item m="1" x="33"/>
        <item m="1" x="43"/>
        <item m="1" x="54"/>
        <item m="1" x="107"/>
        <item m="1" x="113"/>
        <item x="3"/>
        <item x="0"/>
        <item x="1"/>
        <item m="1" x="31"/>
        <item m="1" x="42"/>
        <item x="5"/>
        <item m="1" x="62"/>
        <item m="1" x="111"/>
        <item x="2"/>
        <item m="1" x="15"/>
        <item m="1" x="27"/>
        <item m="1" x="39"/>
        <item m="1" x="48"/>
        <item m="1" x="59"/>
        <item m="1" x="69"/>
        <item m="1" x="115"/>
        <item m="1" x="118"/>
        <item m="1" x="125"/>
        <item m="1" x="14"/>
        <item m="1" x="24"/>
        <item m="1" x="37"/>
        <item m="1" x="44"/>
        <item m="1" x="8"/>
        <item m="1" x="38"/>
        <item m="1" x="108"/>
        <item m="1" x="120"/>
        <item m="1" x="101"/>
        <item m="1" x="76"/>
        <item m="1" x="112"/>
        <item m="1" x="88"/>
        <item m="1" x="85"/>
        <item m="1" x="109"/>
        <item m="1" x="121"/>
        <item m="1" x="49"/>
        <item m="1" x="19"/>
        <item m="1" x="97"/>
        <item m="1" x="28"/>
        <item m="1" x="75"/>
        <item m="1" x="6"/>
        <item m="1" x="16"/>
        <item m="1" x="45"/>
        <item m="1" x="20"/>
        <item m="1" x="51"/>
        <item m="1" x="63"/>
      </items>
    </pivotField>
    <pivotField axis="axisRow" compact="0" outline="0" showAll="0" defaultSubtotal="0">
      <items count="113">
        <item m="1" x="45"/>
        <item m="1" x="18"/>
        <item m="1" x="108"/>
        <item m="1" x="44"/>
        <item m="1" x="98"/>
        <item m="1" x="84"/>
        <item m="1" x="9"/>
        <item m="1" x="21"/>
        <item m="1" x="95"/>
        <item m="1" x="32"/>
        <item m="1" x="90"/>
        <item m="1" x="80"/>
        <item m="1" x="63"/>
        <item m="1" x="67"/>
        <item m="1" x="33"/>
        <item m="1" x="40"/>
        <item m="1" x="12"/>
        <item m="1" x="52"/>
        <item m="1" x="75"/>
        <item m="1" x="57"/>
        <item m="1" x="86"/>
        <item m="1" x="72"/>
        <item m="1" x="97"/>
        <item m="1" x="107"/>
        <item m="1" x="100"/>
        <item m="1" x="79"/>
        <item m="1" x="109"/>
        <item m="1" x="27"/>
        <item m="1" x="37"/>
        <item m="1" x="22"/>
        <item m="1" x="41"/>
        <item m="1" x="81"/>
        <item m="1" x="83"/>
        <item m="1" x="28"/>
        <item m="1" x="10"/>
        <item m="1" x="58"/>
        <item m="1" x="11"/>
        <item m="1" x="47"/>
        <item m="1" x="39"/>
        <item m="1" x="25"/>
        <item m="1" x="30"/>
        <item m="1" x="42"/>
        <item m="1" x="89"/>
        <item m="1" x="60"/>
        <item m="1" x="70"/>
        <item m="1" x="74"/>
        <item m="1" x="34"/>
        <item m="1" x="53"/>
        <item m="1" x="111"/>
        <item m="1" x="26"/>
        <item m="1" x="101"/>
        <item m="1" x="59"/>
        <item m="1" x="99"/>
        <item m="1" x="106"/>
        <item m="1" x="102"/>
        <item m="1" x="110"/>
        <item m="1" x="112"/>
        <item m="1" x="92"/>
        <item m="1" x="14"/>
        <item m="1" x="48"/>
        <item m="1" x="51"/>
        <item m="1" x="85"/>
        <item m="1" x="71"/>
        <item m="1" x="15"/>
        <item x="0"/>
        <item x="4"/>
        <item m="1" x="103"/>
        <item m="1" x="73"/>
        <item x="3"/>
        <item m="1" x="54"/>
        <item m="1" x="46"/>
        <item m="1" x="31"/>
        <item m="1" x="76"/>
        <item m="1" x="66"/>
        <item m="1" x="35"/>
        <item m="1" x="7"/>
        <item m="1" x="29"/>
        <item x="5"/>
        <item x="1"/>
        <item m="1" x="24"/>
        <item m="1" x="20"/>
        <item m="1" x="16"/>
        <item m="1" x="88"/>
        <item m="1" x="13"/>
        <item m="1" x="87"/>
        <item m="1" x="43"/>
        <item m="1" x="23"/>
        <item m="1" x="82"/>
        <item m="1" x="55"/>
        <item m="1" x="77"/>
        <item m="1" x="78"/>
        <item m="1" x="56"/>
        <item m="1" x="19"/>
        <item m="1" x="6"/>
        <item m="1" x="17"/>
        <item m="1" x="65"/>
        <item m="1" x="50"/>
        <item m="1" x="69"/>
        <item x="2"/>
        <item m="1" x="49"/>
        <item m="1" x="61"/>
        <item m="1" x="94"/>
        <item m="1" x="64"/>
        <item m="1" x="8"/>
        <item m="1" x="62"/>
        <item m="1" x="68"/>
        <item m="1" x="104"/>
        <item m="1" x="96"/>
        <item m="1" x="93"/>
        <item m="1" x="38"/>
        <item m="1" x="91"/>
        <item m="1" x="105"/>
        <item m="1" x="36"/>
      </items>
    </pivotField>
    <pivotField compact="0" outline="0" showAll="0" defaultSubtotal="0">
      <items count="9">
        <item m="1" x="1"/>
        <item m="1" x="4"/>
        <item m="1" x="8"/>
        <item m="1" x="5"/>
        <item m="1" x="7"/>
        <item m="1" x="2"/>
        <item m="1" x="6"/>
        <item x="0"/>
        <item m="1" x="3"/>
      </items>
    </pivotField>
    <pivotField axis="axisRow" compact="0" outline="0" showAll="0" defaultSubtotal="0">
      <items count="843">
        <item m="1" x="49"/>
        <item m="1" x="53"/>
        <item m="1" x="57"/>
        <item m="1" x="60"/>
        <item m="1" x="64"/>
        <item m="1" x="70"/>
        <item m="1" x="76"/>
        <item m="1" x="432"/>
        <item m="1" x="435"/>
        <item m="1" x="437"/>
        <item m="1" x="439"/>
        <item m="1" x="441"/>
        <item m="1" x="443"/>
        <item m="1" x="445"/>
        <item m="1" x="447"/>
        <item m="1" x="451"/>
        <item m="1" x="455"/>
        <item m="1" x="19"/>
        <item m="1" x="22"/>
        <item m="1" x="25"/>
        <item m="1" x="27"/>
        <item m="1" x="29"/>
        <item m="1" x="31"/>
        <item m="1" x="33"/>
        <item m="1" x="35"/>
        <item m="1" x="39"/>
        <item m="1" x="43"/>
        <item m="1" x="422"/>
        <item m="1" x="423"/>
        <item m="1" x="424"/>
        <item m="1" x="425"/>
        <item m="1" x="426"/>
        <item m="1" x="427"/>
        <item m="1" x="428"/>
        <item m="1" x="429"/>
        <item m="1" x="431"/>
        <item m="1" x="434"/>
        <item m="1" x="7"/>
        <item m="1" x="8"/>
        <item m="1" x="9"/>
        <item m="1" x="10"/>
        <item m="1" x="11"/>
        <item m="1" x="14"/>
        <item m="1" x="15"/>
        <item m="1" x="16"/>
        <item m="1" x="18"/>
        <item m="1" x="21"/>
        <item m="1" x="535"/>
        <item m="1" x="540"/>
        <item m="1" x="543"/>
        <item m="1" x="546"/>
        <item m="1" x="549"/>
        <item m="1" x="552"/>
        <item m="1" x="555"/>
        <item m="1" x="558"/>
        <item m="1" x="563"/>
        <item m="1" x="568"/>
        <item m="1" x="134"/>
        <item m="1" x="139"/>
        <item m="1" x="143"/>
        <item m="1" x="146"/>
        <item m="1" x="149"/>
        <item m="1" x="152"/>
        <item m="1" x="155"/>
        <item m="1" x="159"/>
        <item m="1" x="164"/>
        <item m="1" x="169"/>
        <item m="1" x="504"/>
        <item m="1" x="509"/>
        <item m="1" x="512"/>
        <item m="1" x="515"/>
        <item m="1" x="518"/>
        <item m="1" x="521"/>
        <item m="1" x="524"/>
        <item m="1" x="528"/>
        <item m="1" x="533"/>
        <item m="1" x="539"/>
        <item m="1" x="102"/>
        <item m="1" x="107"/>
        <item m="1" x="111"/>
        <item m="1" x="114"/>
        <item m="1" x="117"/>
        <item m="1" x="120"/>
        <item m="1" x="123"/>
        <item m="1" x="127"/>
        <item m="1" x="132"/>
        <item m="1" x="138"/>
        <item m="1" x="473"/>
        <item m="1" x="478"/>
        <item m="1" x="481"/>
        <item m="1" x="484"/>
        <item m="1" x="487"/>
        <item m="1" x="490"/>
        <item m="1" x="493"/>
        <item m="1" x="497"/>
        <item m="1" x="502"/>
        <item m="1" x="508"/>
        <item m="1" x="68"/>
        <item m="1" x="74"/>
        <item m="1" x="79"/>
        <item m="1" x="82"/>
        <item m="1" x="85"/>
        <item m="1" x="88"/>
        <item m="1" x="91"/>
        <item m="1" x="95"/>
        <item m="1" x="100"/>
        <item m="1" x="106"/>
        <item m="1" x="450"/>
        <item m="1" x="454"/>
        <item m="1" x="458"/>
        <item m="1" x="460"/>
        <item m="1" x="462"/>
        <item m="1" x="464"/>
        <item m="1" x="466"/>
        <item m="1" x="468"/>
        <item m="1" x="472"/>
        <item m="1" x="477"/>
        <item m="1" x="38"/>
        <item m="1" x="42"/>
        <item m="1" x="46"/>
        <item m="1" x="48"/>
        <item m="1" x="51"/>
        <item m="1" x="56"/>
        <item m="1" x="59"/>
        <item m="1" x="62"/>
        <item m="1" x="67"/>
        <item m="1" x="73"/>
        <item m="1" x="430"/>
        <item m="1" x="433"/>
        <item m="1" x="436"/>
        <item m="1" x="438"/>
        <item m="1" x="440"/>
        <item m="1" x="442"/>
        <item m="1" x="444"/>
        <item m="1" x="446"/>
        <item m="1" x="449"/>
        <item m="1" x="453"/>
        <item m="1" x="17"/>
        <item m="1" x="20"/>
        <item m="1" x="23"/>
        <item m="1" x="26"/>
        <item m="1" x="28"/>
        <item m="1" x="30"/>
        <item m="1" x="32"/>
        <item m="1" x="34"/>
        <item m="1" x="37"/>
        <item m="1" x="41"/>
        <item m="1" x="562"/>
        <item m="1" x="567"/>
        <item m="1" x="571"/>
        <item m="1" x="573"/>
        <item m="1" x="575"/>
        <item m="1" x="577"/>
        <item m="1" x="579"/>
        <item m="1" x="581"/>
        <item m="1" x="584"/>
        <item m="1" x="587"/>
        <item m="1" x="163"/>
        <item m="1" x="168"/>
        <item m="1" x="172"/>
        <item m="1" x="175"/>
        <item m="1" x="177"/>
        <item m="1" x="179"/>
        <item m="1" x="181"/>
        <item m="1" x="183"/>
        <item m="1" x="186"/>
        <item m="1" x="189"/>
        <item m="1" x="532"/>
        <item m="1" x="538"/>
        <item m="1" x="542"/>
        <item m="1" x="545"/>
        <item m="1" x="548"/>
        <item m="1" x="551"/>
        <item m="1" x="554"/>
        <item m="1" x="557"/>
        <item m="1" x="561"/>
        <item m="1" x="566"/>
        <item m="1" x="131"/>
        <item m="1" x="137"/>
        <item m="1" x="141"/>
        <item m="1" x="145"/>
        <item m="1" x="148"/>
        <item m="1" x="151"/>
        <item m="1" x="154"/>
        <item m="1" x="158"/>
        <item m="1" x="162"/>
        <item m="1" x="167"/>
        <item m="1" x="501"/>
        <item m="1" x="507"/>
        <item m="1" x="511"/>
        <item m="1" x="514"/>
        <item m="1" x="517"/>
        <item m="1" x="520"/>
        <item m="1" x="523"/>
        <item m="1" x="527"/>
        <item m="1" x="531"/>
        <item m="1" x="537"/>
        <item m="1" x="99"/>
        <item m="1" x="105"/>
        <item m="1" x="109"/>
        <item m="1" x="113"/>
        <item m="1" x="116"/>
        <item m="1" x="119"/>
        <item m="1" x="122"/>
        <item m="1" x="126"/>
        <item m="1" x="130"/>
        <item m="1" x="136"/>
        <item m="1" x="471"/>
        <item m="1" x="476"/>
        <item m="1" x="480"/>
        <item m="1" x="483"/>
        <item m="1" x="486"/>
        <item m="1" x="489"/>
        <item m="1" x="492"/>
        <item m="1" x="496"/>
        <item m="1" x="500"/>
        <item m="1" x="506"/>
        <item m="1" x="66"/>
        <item m="1" x="72"/>
        <item m="1" x="77"/>
        <item m="1" x="81"/>
        <item m="1" x="84"/>
        <item m="1" x="87"/>
        <item m="1" x="90"/>
        <item m="1" x="94"/>
        <item m="1" x="98"/>
        <item m="1" x="104"/>
        <item m="1" x="448"/>
        <item m="1" x="452"/>
        <item m="1" x="456"/>
        <item m="1" x="459"/>
        <item m="1" x="461"/>
        <item m="1" x="463"/>
        <item m="1" x="465"/>
        <item m="1" x="467"/>
        <item m="1" x="470"/>
        <item m="1" x="475"/>
        <item m="1" x="36"/>
        <item m="1" x="40"/>
        <item m="1" x="44"/>
        <item m="1" x="47"/>
        <item m="1" x="50"/>
        <item m="1" x="54"/>
        <item m="1" x="58"/>
        <item m="1" x="61"/>
        <item m="1" x="65"/>
        <item m="1" x="71"/>
        <item m="1" x="583"/>
        <item m="1" x="586"/>
        <item m="1" x="588"/>
        <item m="1" x="590"/>
        <item m="1" x="591"/>
        <item m="1" x="592"/>
        <item m="1" x="593"/>
        <item m="1" x="594"/>
        <item m="1" x="595"/>
        <item m="1" x="596"/>
        <item m="1" x="185"/>
        <item m="1" x="188"/>
        <item m="1" x="190"/>
        <item m="1" x="191"/>
        <item m="1" x="192"/>
        <item m="1" x="193"/>
        <item m="1" x="194"/>
        <item m="1" x="196"/>
        <item m="1" x="197"/>
        <item m="1" x="198"/>
        <item m="1" x="560"/>
        <item m="1" x="565"/>
        <item m="1" x="569"/>
        <item m="1" x="572"/>
        <item m="1" x="574"/>
        <item m="1" x="576"/>
        <item m="1" x="578"/>
        <item m="1" x="580"/>
        <item m="1" x="582"/>
        <item m="1" x="585"/>
        <item m="1" x="161"/>
        <item m="1" x="166"/>
        <item m="1" x="170"/>
        <item m="1" x="174"/>
        <item m="1" x="176"/>
        <item m="1" x="178"/>
        <item m="1" x="180"/>
        <item m="1" x="182"/>
        <item m="1" x="184"/>
        <item m="1" x="187"/>
        <item m="1" x="530"/>
        <item m="1" x="536"/>
        <item m="1" x="541"/>
        <item m="1" x="544"/>
        <item m="1" x="547"/>
        <item m="1" x="550"/>
        <item m="1" x="553"/>
        <item m="1" x="556"/>
        <item m="1" x="559"/>
        <item m="1" x="564"/>
        <item m="1" x="129"/>
        <item m="1" x="135"/>
        <item m="1" x="140"/>
        <item m="1" x="144"/>
        <item m="1" x="147"/>
        <item m="1" x="150"/>
        <item m="1" x="153"/>
        <item m="1" x="156"/>
        <item m="1" x="160"/>
        <item m="1" x="165"/>
        <item m="1" x="499"/>
        <item m="1" x="505"/>
        <item m="1" x="510"/>
        <item m="1" x="513"/>
        <item m="1" x="516"/>
        <item m="1" x="519"/>
        <item m="1" x="522"/>
        <item m="1" x="525"/>
        <item m="1" x="529"/>
        <item m="1" x="534"/>
        <item m="1" x="97"/>
        <item m="1" x="103"/>
        <item m="1" x="108"/>
        <item m="1" x="112"/>
        <item m="1" x="115"/>
        <item m="1" x="118"/>
        <item m="1" x="121"/>
        <item m="1" x="124"/>
        <item m="1" x="128"/>
        <item m="1" x="133"/>
        <item m="1" x="469"/>
        <item m="1" x="474"/>
        <item m="1" x="479"/>
        <item m="1" x="482"/>
        <item m="1" x="485"/>
        <item m="1" x="488"/>
        <item m="1" x="491"/>
        <item m="1" x="494"/>
        <item m="1" x="498"/>
        <item m="1" x="503"/>
        <item m="1" x="63"/>
        <item m="1" x="69"/>
        <item m="1" x="75"/>
        <item m="1" x="80"/>
        <item m="1" x="83"/>
        <item m="1" x="86"/>
        <item m="1" x="89"/>
        <item m="1" x="92"/>
        <item m="1" x="96"/>
        <item m="1" x="101"/>
        <item m="1" x="233"/>
        <item m="1" x="236"/>
        <item m="1" x="238"/>
        <item m="1" x="240"/>
        <item m="1" x="242"/>
        <item m="1" x="244"/>
        <item m="1" x="246"/>
        <item m="1" x="247"/>
        <item m="1" x="248"/>
        <item m="1" x="250"/>
        <item m="1" x="626"/>
        <item m="1" x="628"/>
        <item m="1" x="630"/>
        <item m="1" x="632"/>
        <item m="1" x="634"/>
        <item m="1" x="636"/>
        <item m="1" x="638"/>
        <item m="1" x="641"/>
        <item m="1" x="643"/>
        <item m="1" x="645"/>
        <item m="1" x="223"/>
        <item m="1" x="225"/>
        <item m="1" x="226"/>
        <item m="1" x="227"/>
        <item m="1" x="228"/>
        <item m="1" x="229"/>
        <item m="1" x="230"/>
        <item m="1" x="231"/>
        <item m="1" x="232"/>
        <item m="1" x="235"/>
        <item m="1" x="616"/>
        <item m="1" x="618"/>
        <item m="1" x="619"/>
        <item m="1" x="620"/>
        <item m="1" x="621"/>
        <item m="1" x="622"/>
        <item m="1" x="623"/>
        <item m="1" x="624"/>
        <item m="1" x="625"/>
        <item m="1" x="627"/>
        <item m="1" x="213"/>
        <item m="1" x="215"/>
        <item m="1" x="216"/>
        <item m="1" x="217"/>
        <item m="1" x="218"/>
        <item m="1" x="219"/>
        <item m="1" x="220"/>
        <item m="1" x="221"/>
        <item m="1" x="222"/>
        <item m="1" x="224"/>
        <item m="1" x="606"/>
        <item m="1" x="608"/>
        <item m="1" x="609"/>
        <item m="1" x="610"/>
        <item m="1" x="611"/>
        <item m="1" x="612"/>
        <item m="1" x="613"/>
        <item m="1" x="614"/>
        <item m="1" x="615"/>
        <item m="1" x="617"/>
        <item m="1" x="204"/>
        <item m="1" x="205"/>
        <item m="1" x="206"/>
        <item m="1" x="207"/>
        <item m="1" x="208"/>
        <item m="1" x="209"/>
        <item m="1" x="210"/>
        <item m="1" x="211"/>
        <item m="1" x="212"/>
        <item m="1" x="214"/>
        <item m="1" x="597"/>
        <item m="1" x="598"/>
        <item m="1" x="599"/>
        <item m="1" x="600"/>
        <item m="1" x="601"/>
        <item m="1" x="602"/>
        <item m="1" x="603"/>
        <item m="1" x="604"/>
        <item m="1" x="605"/>
        <item m="1" x="607"/>
        <item m="1" x="199"/>
        <item m="1" x="200"/>
        <item m="1" x="201"/>
        <item m="1" x="202"/>
        <item m="1" x="203"/>
        <item m="1" x="6"/>
        <item m="1" x="24"/>
        <item m="1" x="173"/>
        <item m="1" x="142"/>
        <item m="1" x="110"/>
        <item m="1" x="78"/>
        <item m="1" x="457"/>
        <item m="1" x="45"/>
        <item m="1" x="589"/>
        <item m="1" x="570"/>
        <item m="1" x="171"/>
        <item m="1" x="157"/>
        <item m="1" x="526"/>
        <item m="1" x="125"/>
        <item m="1" x="495"/>
        <item m="1" x="93"/>
        <item m="1" x="748"/>
        <item m="1" x="805"/>
        <item m="1" x="830"/>
        <item m="1" x="833"/>
        <item m="1" x="837"/>
        <item m="1" x="839"/>
        <item m="1" x="841"/>
        <item m="1" x="12"/>
        <item m="1" x="52"/>
        <item m="1" x="694"/>
        <item m="1" x="751"/>
        <item m="1" x="806"/>
        <item m="1" x="831"/>
        <item m="1" x="834"/>
        <item m="1" x="838"/>
        <item m="1" x="840"/>
        <item m="1" x="842"/>
        <item m="1" x="13"/>
        <item m="1" x="55"/>
        <item m="1" x="695"/>
        <item m="1" x="753"/>
        <item m="1" x="803"/>
        <item m="1" x="829"/>
        <item m="1" x="832"/>
        <item m="1" x="836"/>
        <item m="1" x="195"/>
        <item m="1" x="809"/>
        <item m="1" x="835"/>
        <item m="1" x="640"/>
        <item m="1" x="762"/>
        <item m="1" x="811"/>
        <item m="1" x="709"/>
        <item m="1" x="713"/>
        <item m="1" x="716"/>
        <item m="1" x="348"/>
        <item m="1" x="343"/>
        <item m="1" x="337"/>
        <item m="1" x="333"/>
        <item m="1" x="330"/>
        <item m="1" x="327"/>
        <item m="1" x="324"/>
        <item m="1" x="321"/>
        <item m="1" x="318"/>
        <item m="1" x="313"/>
        <item m="1" x="776"/>
        <item m="1" x="719"/>
        <item m="1" x="722"/>
        <item m="1" x="725"/>
        <item m="1" x="728"/>
        <item m="1" x="732"/>
        <item m="1" x="738"/>
        <item m="1" x="743"/>
        <item m="1" x="290"/>
        <item m="1" x="293"/>
        <item m="1" x="295"/>
        <item m="1" x="297"/>
        <item m="1" x="299"/>
        <item m="1" x="301"/>
        <item m="1" x="303"/>
        <item m="1" x="306"/>
        <item m="1" x="311"/>
        <item m="1" x="317"/>
        <item m="1" x="685"/>
        <item m="1" x="688"/>
        <item m="1" x="690"/>
        <item m="1" x="692"/>
        <item m="1" x="696"/>
        <item m="1" x="698"/>
        <item m="1" x="700"/>
        <item m="1" x="703"/>
        <item m="1" x="707"/>
        <item m="1" x="712"/>
        <item m="1" x="275"/>
        <item m="1" x="278"/>
        <item m="1" x="280"/>
        <item m="1" x="282"/>
        <item m="1" x="284"/>
        <item m="1" x="285"/>
        <item m="1" x="286"/>
        <item m="1" x="287"/>
        <item m="1" x="289"/>
        <item m="1" x="292"/>
        <item m="1" x="670"/>
        <item m="1" x="673"/>
        <item m="1" x="675"/>
        <item m="1" x="677"/>
        <item m="1" x="679"/>
        <item m="1" x="680"/>
        <item m="1" x="681"/>
        <item m="1" x="682"/>
        <item m="1" x="684"/>
        <item m="1" x="687"/>
        <item m="1" x="256"/>
        <item m="1" x="258"/>
        <item m="1" x="260"/>
        <item m="1" x="263"/>
        <item m="1" x="266"/>
        <item m="1" x="268"/>
        <item m="1" x="270"/>
        <item m="1" x="272"/>
        <item m="1" x="274"/>
        <item m="1" x="277"/>
        <item m="1" x="651"/>
        <item m="1" x="653"/>
        <item m="1" x="655"/>
        <item m="1" x="658"/>
        <item m="1" x="661"/>
        <item m="1" x="663"/>
        <item m="1" x="665"/>
        <item m="1" x="667"/>
        <item m="1" x="669"/>
        <item m="1" x="672"/>
        <item m="1" x="372"/>
        <item m="1" x="377"/>
        <item m="1" x="380"/>
        <item m="1" x="383"/>
        <item m="1" x="386"/>
        <item m="1" x="389"/>
        <item m="1" x="392"/>
        <item m="1" x="395"/>
        <item m="1" x="399"/>
        <item m="1" x="403"/>
        <item m="1" x="770"/>
        <item m="1" x="774"/>
        <item m="1" x="778"/>
        <item m="1" x="781"/>
        <item m="1" x="784"/>
        <item m="1" x="787"/>
        <item m="1" x="790"/>
        <item m="1" x="793"/>
        <item m="1" x="797"/>
        <item m="1" x="801"/>
        <item m="1" x="341"/>
        <item m="1" x="346"/>
        <item m="1" x="350"/>
        <item m="1" x="353"/>
        <item m="1" x="356"/>
        <item m="1" x="359"/>
        <item m="1" x="362"/>
        <item m="1" x="365"/>
        <item m="1" x="370"/>
        <item m="1" x="376"/>
        <item m="1" x="736"/>
        <item m="1" x="741"/>
        <item m="1" x="745"/>
        <item m="1" x="749"/>
        <item m="1" x="754"/>
        <item m="1" x="757"/>
        <item m="1" x="760"/>
        <item m="1" x="764"/>
        <item m="1" x="768"/>
        <item x="4"/>
        <item m="1" x="309"/>
        <item m="1" x="315"/>
        <item m="1" x="767"/>
        <item m="1" x="773"/>
        <item m="1" x="777"/>
        <item m="1" x="780"/>
        <item m="1" x="402"/>
        <item m="1" x="398"/>
        <item m="1" x="394"/>
        <item m="1" x="391"/>
        <item m="1" x="388"/>
        <item m="1" x="385"/>
        <item m="1" x="382"/>
        <item m="1" x="379"/>
        <item m="1" x="375"/>
        <item m="1" x="369"/>
        <item m="1" x="820"/>
        <item m="1" x="817"/>
        <item m="1" x="814"/>
        <item m="1" x="812"/>
        <item m="1" x="783"/>
        <item m="1" x="786"/>
        <item m="1" x="789"/>
        <item m="1" x="792"/>
        <item m="1" x="796"/>
        <item m="1" x="800"/>
        <item m="1" x="339"/>
        <item m="1" x="345"/>
        <item m="1" x="349"/>
        <item m="1" x="352"/>
        <item m="1" x="355"/>
        <item m="1" x="358"/>
        <item m="1" x="361"/>
        <item m="1" x="364"/>
        <item m="1" x="368"/>
        <item m="1" x="374"/>
        <item m="1" x="734"/>
        <item m="1" x="740"/>
        <item m="1" x="744"/>
        <item m="1" x="747"/>
        <item m="1" x="752"/>
        <item m="1" x="756"/>
        <item m="1" x="759"/>
        <item m="1" x="763"/>
        <item m="1" x="766"/>
        <item m="1" x="772"/>
        <item m="1" x="308"/>
        <item m="1" x="314"/>
        <item m="1" x="319"/>
        <item m="1" x="322"/>
        <item m="1" x="325"/>
        <item m="1" x="328"/>
        <item m="1" x="331"/>
        <item m="1" x="334"/>
        <item m="1" x="338"/>
        <item m="1" x="344"/>
        <item m="1" x="705"/>
        <item m="1" x="710"/>
        <item m="1" x="714"/>
        <item m="1" x="717"/>
        <item m="1" x="720"/>
        <item m="1" x="723"/>
        <item m="1" x="726"/>
        <item m="1" x="729"/>
        <item m="1" x="733"/>
        <item m="1" x="739"/>
        <item m="1" x="288"/>
        <item m="1" x="291"/>
        <item m="1" x="294"/>
        <item m="1" x="296"/>
        <item m="1" x="298"/>
        <item m="1" x="300"/>
        <item m="1" x="302"/>
        <item m="1" x="304"/>
        <item m="1" x="307"/>
        <item m="1" x="312"/>
        <item m="1" x="683"/>
        <item m="1" x="686"/>
        <item m="1" x="689"/>
        <item m="1" x="691"/>
        <item m="1" x="693"/>
        <item m="1" x="697"/>
        <item m="1" x="699"/>
        <item m="1" x="701"/>
        <item m="1" x="704"/>
        <item m="1" x="708"/>
        <item m="1" x="411"/>
        <item m="1" x="413"/>
        <item m="1" x="414"/>
        <item m="1" x="415"/>
        <item m="1" x="416"/>
        <item m="1" x="417"/>
        <item m="1" x="418"/>
        <item m="1" x="419"/>
        <item m="1" x="420"/>
        <item m="1" x="421"/>
        <item m="1" x="816"/>
        <item m="1" x="819"/>
        <item m="1" x="821"/>
        <item m="1" x="822"/>
        <item m="1" x="823"/>
        <item m="1" x="824"/>
        <item m="1" x="825"/>
        <item m="1" x="826"/>
        <item m="1" x="827"/>
        <item m="1" x="828"/>
        <item m="1" x="397"/>
        <item m="1" x="401"/>
        <item m="1" x="404"/>
        <item m="1" x="405"/>
        <item m="1" x="406"/>
        <item m="1" x="407"/>
        <item m="1" x="408"/>
        <item m="1" x="409"/>
        <item m="1" x="410"/>
        <item m="1" x="412"/>
        <item m="1" x="795"/>
        <item m="1" x="799"/>
        <item m="1" x="802"/>
        <item m="1" x="804"/>
        <item m="1" x="807"/>
        <item m="1" x="808"/>
        <item m="1" x="810"/>
        <item m="1" x="813"/>
        <item m="1" x="815"/>
        <item m="1" x="818"/>
        <item m="1" x="367"/>
        <item m="1" x="373"/>
        <item m="1" x="378"/>
        <item m="1" x="381"/>
        <item m="1" x="384"/>
        <item m="1" x="387"/>
        <item m="1" x="390"/>
        <item m="1" x="393"/>
        <item m="1" x="396"/>
        <item m="1" x="400"/>
        <item m="1" x="771"/>
        <item m="1" x="775"/>
        <item m="1" x="779"/>
        <item m="1" x="782"/>
        <item m="1" x="785"/>
        <item m="1" x="788"/>
        <item m="1" x="791"/>
        <item m="1" x="794"/>
        <item m="1" x="798"/>
        <item m="1" x="336"/>
        <item m="1" x="342"/>
        <item m="1" x="347"/>
        <item m="1" x="351"/>
        <item m="1" x="354"/>
        <item m="1" x="357"/>
        <item m="1" x="360"/>
        <item m="1" x="363"/>
        <item m="1" x="366"/>
        <item m="1" x="371"/>
        <item m="1" x="731"/>
        <item m="1" x="737"/>
        <item m="1" x="742"/>
        <item m="1" x="746"/>
        <item m="1" x="750"/>
        <item m="1" x="755"/>
        <item m="1" x="758"/>
        <item m="1" x="761"/>
        <item m="1" x="765"/>
        <item m="1" x="769"/>
        <item m="1" x="305"/>
        <item m="1" x="310"/>
        <item m="1" x="316"/>
        <item m="1" x="320"/>
        <item m="1" x="323"/>
        <item m="1" x="326"/>
        <item m="1" x="329"/>
        <item m="1" x="332"/>
        <item m="1" x="335"/>
        <item m="1" x="340"/>
        <item m="1" x="702"/>
        <item m="1" x="706"/>
        <item m="1" x="711"/>
        <item m="1" x="715"/>
        <item m="1" x="718"/>
        <item m="1" x="721"/>
        <item m="1" x="724"/>
        <item m="1" x="727"/>
        <item m="1" x="730"/>
        <item m="1" x="735"/>
        <item m="1" x="262"/>
        <item m="1" x="265"/>
        <item m="1" x="267"/>
        <item m="1" x="269"/>
        <item m="1" x="271"/>
        <item m="1" x="273"/>
        <item m="1" x="276"/>
        <item m="1" x="279"/>
        <item m="1" x="281"/>
        <item m="1" x="283"/>
        <item m="1" x="657"/>
        <item m="1" x="660"/>
        <item m="1" x="662"/>
        <item m="1" x="664"/>
        <item m="1" x="666"/>
        <item m="1" x="668"/>
        <item m="1" x="671"/>
        <item m="1" x="674"/>
        <item m="1" x="676"/>
        <item m="1" x="678"/>
        <item m="1" x="249"/>
        <item m="1" x="251"/>
        <item m="1" x="252"/>
        <item m="1" x="253"/>
        <item m="1" x="254"/>
        <item m="1" x="255"/>
        <item m="1" x="257"/>
        <item m="1" x="259"/>
        <item m="1" x="261"/>
        <item m="1" x="264"/>
        <item m="1" x="644"/>
        <item m="1" x="646"/>
        <item m="1" x="647"/>
        <item m="1" x="648"/>
        <item m="1" x="649"/>
        <item m="1" x="650"/>
        <item m="1" x="652"/>
        <item m="1" x="654"/>
        <item m="1" x="656"/>
        <item m="1" x="659"/>
        <item m="1" x="234"/>
        <item m="1" x="237"/>
        <item m="1" x="239"/>
        <item m="1" x="241"/>
        <item m="1" x="243"/>
        <item m="1" x="245"/>
        <item x="0"/>
        <item x="2"/>
        <item x="5"/>
        <item x="3"/>
        <item x="1"/>
        <item m="1" x="629"/>
        <item m="1" x="631"/>
        <item m="1" x="633"/>
        <item m="1" x="635"/>
        <item m="1" x="637"/>
        <item m="1" x="639"/>
        <item m="1" x="642"/>
      </items>
    </pivotField>
    <pivotField axis="axisRow" compact="0" outline="0" showAll="0" defaultSubtotal="0">
      <items count="3">
        <item x="0"/>
        <item m="1" x="1"/>
        <item m="1" x="2"/>
      </items>
    </pivotField>
    <pivotField compact="0" outline="0" showAll="0" defaultSubtotal="0">
      <items count="15">
        <item m="1" x="3"/>
        <item x="0"/>
        <item x="1"/>
        <item m="1" x="10"/>
        <item m="1" x="6"/>
        <item m="1" x="5"/>
        <item m="1" x="14"/>
        <item m="1" x="7"/>
        <item x="2"/>
        <item m="1" x="12"/>
        <item m="1" x="9"/>
        <item m="1" x="11"/>
        <item m="1" x="8"/>
        <item m="1" x="13"/>
        <item m="1" x="4"/>
      </items>
    </pivotField>
    <pivotField axis="axisRow" compact="0" numFmtId="14" outline="0" showAll="0" defaultSubtotal="0">
      <items count="628">
        <item m="1" x="344"/>
        <item m="1" x="352"/>
        <item m="1" x="91"/>
        <item m="1" x="408"/>
        <item m="1" x="425"/>
        <item m="1" x="125"/>
        <item m="1" x="435"/>
        <item m="1" x="136"/>
        <item m="1" x="452"/>
        <item m="1" x="329"/>
        <item m="1" x="28"/>
        <item m="1" x="339"/>
        <item m="1" x="32"/>
        <item m="1" x="37"/>
        <item m="1" x="353"/>
        <item m="1" x="53"/>
        <item m="1" x="62"/>
        <item m="1" x="388"/>
        <item m="1" x="78"/>
        <item m="1" x="412"/>
        <item m="1" x="127"/>
        <item m="1" x="436"/>
        <item m="1" x="453"/>
        <item m="1" x="155"/>
        <item m="1" x="364"/>
        <item m="1" x="56"/>
        <item m="1" x="373"/>
        <item m="1" x="426"/>
        <item m="1" x="140"/>
        <item m="1" x="457"/>
        <item m="1" x="469"/>
        <item m="1" x="179"/>
        <item m="1" x="484"/>
        <item m="1" x="192"/>
        <item m="1" x="496"/>
        <item m="1" x="366"/>
        <item m="1" x="58"/>
        <item m="1" x="377"/>
        <item m="1" x="383"/>
        <item m="1" x="82"/>
        <item m="1" x="428"/>
        <item m="1" x="440"/>
        <item m="1" x="142"/>
        <item m="1" x="159"/>
        <item m="1" x="167"/>
        <item m="1" x="478"/>
        <item m="1" x="194"/>
        <item m="1" x="217"/>
        <item m="1" x="73"/>
        <item m="1" x="403"/>
        <item m="1" x="106"/>
        <item m="1" x="415"/>
        <item m="1" x="429"/>
        <item m="1" x="130"/>
        <item m="1" x="471"/>
        <item m="1" x="479"/>
        <item m="1" x="206"/>
        <item m="1" x="231"/>
        <item m="1" x="533"/>
        <item m="1" x="546"/>
        <item m="1" x="404"/>
        <item m="1" x="96"/>
        <item m="1" x="410"/>
        <item m="1" x="418"/>
        <item m="1" x="119"/>
        <item m="1" x="220"/>
        <item m="1" x="232"/>
        <item m="1" x="534"/>
        <item m="1" x="547"/>
        <item m="1" x="249"/>
        <item m="1" x="564"/>
        <item m="1" x="263"/>
        <item m="1" x="422"/>
        <item m="1" x="122"/>
        <item m="1" x="481"/>
        <item m="1" x="511"/>
        <item m="1" x="565"/>
        <item m="1" x="577"/>
        <item m="1" x="276"/>
        <item m="1" x="588"/>
        <item m="1" x="281"/>
        <item m="1" x="599"/>
        <item m="1" x="447"/>
        <item m="1" x="151"/>
        <item m="1" x="463"/>
        <item m="1" x="163"/>
        <item m="1" x="173"/>
        <item m="1" x="208"/>
        <item m="1" x="513"/>
        <item m="1" x="523"/>
        <item m="1" x="578"/>
        <item m="1" x="283"/>
        <item m="1" x="601"/>
        <item m="1" x="292"/>
        <item m="1" x="608"/>
        <item m="1" x="301"/>
        <item m="1" x="475"/>
        <item m="1" x="188"/>
        <item m="1" x="252"/>
        <item m="1" x="567"/>
        <item m="1" x="579"/>
        <item m="1" x="294"/>
        <item m="1" x="610"/>
        <item m="1" x="617"/>
        <item m="1" x="5"/>
        <item m="1" x="311"/>
        <item m="1" x="201"/>
        <item m="1" x="506"/>
        <item m="1" x="210"/>
        <item m="1" x="224"/>
        <item m="1" x="582"/>
        <item m="1" x="277"/>
        <item m="1" x="619"/>
        <item m="1" x="309"/>
        <item m="1" x="313"/>
        <item m="1" x="323"/>
        <item m="1" x="19"/>
        <item m="1" x="518"/>
        <item m="1" x="225"/>
        <item m="1" x="527"/>
        <item m="1" x="236"/>
        <item m="1" x="539"/>
        <item m="1" x="570"/>
        <item m="1" x="295"/>
        <item m="1" x="612"/>
        <item m="1" x="314"/>
        <item m="1" x="326"/>
        <item m="1" x="335"/>
        <item m="1" x="541"/>
        <item m="1" x="244"/>
        <item m="1" x="257"/>
        <item m="1" x="572"/>
        <item m="1" x="270"/>
        <item m="1" x="594"/>
        <item m="1" x="623"/>
        <item m="1" x="6"/>
        <item m="1" x="319"/>
        <item m="1" x="21"/>
        <item m="1" x="328"/>
        <item m="1" x="337"/>
        <item m="1" x="343"/>
        <item m="1" x="44"/>
        <item m="1" x="321"/>
        <item m="1" x="16"/>
        <item m="1" x="324"/>
        <item m="1" x="27"/>
        <item m="1" x="36"/>
        <item m="1" x="46"/>
        <item m="1" x="380"/>
        <item m="1" x="69"/>
        <item m="1" x="77"/>
        <item m="1" x="399"/>
        <item m="1" x="102"/>
        <item m="1" x="126"/>
        <item m="1" x="137"/>
        <item m="1" x="330"/>
        <item m="1" x="340"/>
        <item m="1" x="33"/>
        <item m="1" x="48"/>
        <item m="1" x="54"/>
        <item m="1" x="389"/>
        <item m="1" x="79"/>
        <item m="1" x="92"/>
        <item m="1" x="103"/>
        <item m="1" x="115"/>
        <item m="1" x="139"/>
        <item m="1" x="455"/>
        <item m="1" x="156"/>
        <item m="1" x="39"/>
        <item m="1" x="356"/>
        <item m="1" x="50"/>
        <item m="1" x="376"/>
        <item m="1" x="427"/>
        <item m="1" x="470"/>
        <item m="1" x="180"/>
        <item m="1" x="193"/>
        <item m="1" x="497"/>
        <item m="1" x="369"/>
        <item m="1" x="59"/>
        <item m="1" x="378"/>
        <item m="1" x="65"/>
        <item m="1" x="84"/>
        <item m="1" x="409"/>
        <item m="1" x="104"/>
        <item m="1" x="129"/>
        <item m="1" x="143"/>
        <item m="1" x="460"/>
        <item m="1" x="168"/>
        <item m="1" x="181"/>
        <item m="1" x="498"/>
        <item m="1" x="205"/>
        <item m="1" x="218"/>
        <item m="1" x="385"/>
        <item m="1" x="75"/>
        <item m="1" x="393"/>
        <item m="1" x="417"/>
        <item m="1" x="443"/>
        <item m="1" x="144"/>
        <item m="1" x="160"/>
        <item m="1" x="480"/>
        <item m="1" x="183"/>
        <item m="1" x="196"/>
        <item m="1" x="499"/>
        <item m="1" x="510"/>
        <item m="1" x="219"/>
        <item m="1" x="238"/>
        <item m="1" x="405"/>
        <item m="1" x="98"/>
        <item m="1" x="109"/>
        <item m="1" x="420"/>
        <item m="1" x="485"/>
        <item m="1" x="233"/>
        <item m="1" x="535"/>
        <item m="1" x="250"/>
        <item m="1" x="264"/>
        <item m="1" x="123"/>
        <item m="1" x="432"/>
        <item m="1" x="133"/>
        <item m="1" x="487"/>
        <item m="1" x="198"/>
        <item m="1" x="501"/>
        <item m="1" x="251"/>
        <item m="1" x="265"/>
        <item m="1" x="589"/>
        <item m="1" x="282"/>
        <item m="1" x="600"/>
        <item m="1" x="448"/>
        <item m="1" x="153"/>
        <item m="1" x="465"/>
        <item m="1" x="164"/>
        <item m="1" x="474"/>
        <item m="1" x="490"/>
        <item m="1" x="551"/>
        <item m="1" x="591"/>
        <item m="1" x="284"/>
        <item m="1" x="609"/>
        <item m="1" x="303"/>
        <item m="1" x="616"/>
        <item m="1" x="477"/>
        <item m="1" x="175"/>
        <item m="1" x="536"/>
        <item m="1" x="554"/>
        <item m="1" x="253"/>
        <item m="1" x="568"/>
        <item m="1" x="308"/>
        <item m="1" x="312"/>
        <item m="1" x="491"/>
        <item m="1" x="507"/>
        <item m="1" x="212"/>
        <item m="1" x="517"/>
        <item m="1" x="569"/>
        <item m="1" x="583"/>
        <item m="1" x="279"/>
        <item m="1" x="592"/>
        <item m="1" x="287"/>
        <item m="1" x="620"/>
        <item m="1" x="14"/>
        <item m="1" x="20"/>
        <item m="1" x="519"/>
        <item m="1" x="227"/>
        <item m="1" x="529"/>
        <item m="1" x="304"/>
        <item m="1" x="622"/>
        <item m="1" x="318"/>
        <item m="1" x="15"/>
        <item m="1" x="327"/>
        <item m="1" x="336"/>
        <item m="1" x="543"/>
        <item m="1" x="559"/>
        <item m="1" x="574"/>
        <item m="1" x="596"/>
        <item m="1" x="315"/>
        <item m="1" x="320"/>
        <item m="1" x="22"/>
        <item m="1" x="25"/>
        <item m="1" x="35"/>
        <item m="1" x="351"/>
        <item m="1" x="45"/>
        <item m="1" x="322"/>
        <item m="1" x="17"/>
        <item m="1" x="325"/>
        <item m="1" x="346"/>
        <item m="1" x="47"/>
        <item m="1" x="400"/>
        <item m="1" x="128"/>
        <item m="1" x="437"/>
        <item m="1" x="138"/>
        <item m="1" x="454"/>
        <item m="1" x="332"/>
        <item m="1" x="29"/>
        <item m="1" x="341"/>
        <item m="1" x="34"/>
        <item m="1" x="38"/>
        <item m="1" x="354"/>
        <item m="1" x="374"/>
        <item m="1" x="381"/>
        <item m="1" x="116"/>
        <item m="1" x="141"/>
        <item m="1" x="458"/>
        <item m="1" x="157"/>
        <item m="1" x="349"/>
        <item m="1" x="40"/>
        <item m="1" x="357"/>
        <item m="1" x="413"/>
        <item m="1" x="76"/>
        <item m="1" x="362"/>
        <item m="1" x="387"/>
        <item m="1" x="90"/>
        <item m="1" x="424"/>
        <item m="1" x="407"/>
        <item m="1" x="345"/>
        <item m="1" x="114"/>
        <item m="1" x="524"/>
        <item m="1" x="550"/>
        <item m="1" x="293"/>
        <item m="1" x="590"/>
        <item m="1" x="302"/>
        <item m="1" x="68"/>
        <item m="1" x="451"/>
        <item m="1" x="553"/>
        <item m="1" x="580"/>
        <item m="1" x="611"/>
        <item m="1" x="545"/>
        <item m="1" x="113"/>
        <item m="1" x="184"/>
        <item m="1" x="486"/>
        <item m="1" x="488"/>
        <item m="1" x="411"/>
        <item m="1" x="472"/>
        <item m="1" x="118"/>
        <item m="1" x="394"/>
        <item m="1" x="145"/>
        <item m="1" x="169"/>
        <item m="1" x="414"/>
        <item m="1" x="158"/>
        <item m="1" x="401"/>
        <item m="1" x="331"/>
        <item m="1" x="149"/>
        <item m="1" x="566"/>
        <item m="1" x="135"/>
        <item m="1" x="209"/>
        <item m="1" x="240"/>
        <item m="1" x="483"/>
        <item m="1" x="537"/>
        <item m="1" x="241"/>
        <item m="1" x="213"/>
        <item m="1" x="235"/>
        <item m="1" x="242"/>
        <item m="1" x="603"/>
        <item m="1" x="493"/>
        <item m="1" x="214"/>
        <item m="1" x="540"/>
        <item m="1" x="237"/>
        <item m="1" x="605"/>
        <item m="1" x="316"/>
        <item m="1" x="544"/>
        <item m="1" x="338"/>
        <item m="1" x="317"/>
        <item m="1" x="625"/>
        <item m="1" x="8"/>
        <item m="1" x="63"/>
        <item m="1" x="342"/>
        <item m="1" x="57"/>
        <item m="1" x="72"/>
        <item m="1" x="83"/>
        <item m="1" x="441"/>
        <item m="1" x="41"/>
        <item m="1" x="392"/>
        <item m="1" x="74"/>
        <item m="1" x="94"/>
        <item m="1" x="195"/>
        <item m="1" x="396"/>
        <item m="1" x="431"/>
        <item m="1" x="97"/>
        <item m="1" x="406"/>
        <item m="1" x="110"/>
        <item m="1" x="172"/>
        <item m="1" x="162"/>
        <item m="1" x="482"/>
        <item m="1" x="549"/>
        <item m="1" x="514"/>
        <item m="1" x="189"/>
        <item m="1" x="286"/>
        <item m="1" x="266"/>
        <item m="1" x="528"/>
        <item m="1" x="256"/>
        <item m="1" x="604"/>
        <item m="1" x="229"/>
        <item m="1" x="216"/>
        <item m="1" x="558"/>
        <item m="1" x="11"/>
        <item m="1" x="246"/>
        <item m="1" x="259"/>
        <item m="1" x="272"/>
        <item m="1" x="280"/>
        <item m="1" x="290"/>
        <item m="1" x="626"/>
        <item m="1" x="9"/>
        <item m="1" x="30"/>
        <item m="1" x="51"/>
        <item m="1" x="384"/>
        <item m="1" x="391"/>
        <item m="1" x="402"/>
        <item m="1" x="43"/>
        <item m="1" x="86"/>
        <item m="1" x="95"/>
        <item m="1" x="99"/>
        <item m="1" x="87"/>
        <item m="1" x="121"/>
        <item m="1" x="445"/>
        <item m="1" x="101"/>
        <item m="1" x="89"/>
        <item m="1" x="150"/>
        <item m="1" x="433"/>
        <item m="1" x="466"/>
        <item m="1" x="423"/>
        <item m="1" x="187"/>
        <item m="1" x="200"/>
        <item m="1" x="516"/>
        <item m="1" x="223"/>
        <item m="1" x="555"/>
        <item m="1" x="191"/>
        <item m="1" x="492"/>
        <item m="1" x="538"/>
        <item m="1" x="268"/>
        <item m="1" x="520"/>
        <item m="1" x="215"/>
        <item m="1" x="557"/>
        <item m="1" x="522"/>
        <item m="1" x="271"/>
        <item m="1" x="613"/>
        <item m="1" x="532"/>
        <item m="1" x="273"/>
        <item m="1" x="299"/>
        <item m="1" x="563"/>
        <item m="1" x="13"/>
        <item m="1" x="26"/>
        <item x="2"/>
        <item m="1" x="368"/>
        <item m="1" x="361"/>
        <item m="1" x="182"/>
        <item m="1" x="386"/>
        <item m="1" x="461"/>
        <item m="1" x="105"/>
        <item m="1" x="390"/>
        <item m="1" x="85"/>
        <item m="1" x="459"/>
        <item m="1" x="438"/>
        <item m="1" x="80"/>
        <item m="1" x="456"/>
        <item m="1" x="363"/>
        <item m="1" x="55"/>
        <item m="1" x="23"/>
        <item m="1" x="347"/>
        <item m="1" x="207"/>
        <item m="1" x="171"/>
        <item m="1" x="397"/>
        <item m="1" x="444"/>
        <item m="1" x="197"/>
        <item m="1" x="147"/>
        <item m="1" x="161"/>
        <item m="1" x="462"/>
        <item m="1" x="473"/>
        <item m="1" x="502"/>
        <item m="1" x="512"/>
        <item m="1" x="548"/>
        <item m="1" x="239"/>
        <item m="1" x="174"/>
        <item m="1" x="449"/>
        <item m="1" x="165"/>
        <item m="1" x="199"/>
        <item m="1" x="221"/>
        <item m="1" x="602"/>
        <item m="1" x="285"/>
        <item m="1" x="504"/>
        <item m="1" x="525"/>
        <item m="1" x="515"/>
        <item m="1" x="581"/>
        <item m="1" x="618"/>
        <item m="1" x="190"/>
        <item m="1" x="177"/>
        <item m="1" x="267"/>
        <item m="1" x="571"/>
        <item m="1" x="584"/>
        <item m="1" x="530"/>
        <item m="1" x="305"/>
        <item m="1" x="575"/>
        <item m="1" x="245"/>
        <item m="1" x="624"/>
        <item m="1" x="306"/>
        <item m="1" x="258"/>
        <item m="1" x="7"/>
        <item m="1" x="587"/>
        <item m="1" x="298"/>
        <item m="1" x="260"/>
        <item m="1" x="561"/>
        <item m="1" x="333"/>
        <item m="1" x="355"/>
        <item m="1" x="24"/>
        <item m="1" x="365"/>
        <item m="1" x="70"/>
        <item m="1" x="375"/>
        <item m="1" x="49"/>
        <item m="1" x="358"/>
        <item m="1" x="31"/>
        <item m="1" x="334"/>
        <item m="1" x="350"/>
        <item m="1" x="367"/>
        <item m="1" x="360"/>
        <item m="1" x="107"/>
        <item m="1" x="117"/>
        <item m="1" x="371"/>
        <item m="1" x="416"/>
        <item m="1" x="430"/>
        <item m="1" x="170"/>
        <item m="1" x="419"/>
        <item m="1" x="120"/>
        <item m="1" x="146"/>
        <item m="1" x="108"/>
        <item m="1" x="131"/>
        <item m="1" x="100"/>
        <item m="1" x="88"/>
        <item m="1" x="132"/>
        <item m="1" x="446"/>
        <item m="1" x="500"/>
        <item m="1" x="185"/>
        <item m="1" x="124"/>
        <item m="1" x="464"/>
        <item m="1" x="152"/>
        <item m="1" x="186"/>
        <item m="1" x="489"/>
        <item m="1" x="476"/>
        <item m="1" x="467"/>
        <item m="1" x="434"/>
        <item m="1" x="503"/>
        <item m="1" x="552"/>
        <item m="1" x="176"/>
        <item m="1" x="450"/>
        <item m="1" x="202"/>
        <item m="1" x="234"/>
        <item m="1" x="211"/>
        <item m="1" x="254"/>
        <item m="1" x="556"/>
        <item m="1" x="278"/>
        <item m="1" x="178"/>
        <item m="1" x="509"/>
        <item m="1" x="226"/>
        <item m="1" x="621"/>
        <item m="1" x="495"/>
        <item m="1" x="521"/>
        <item m="1" x="573"/>
        <item m="1" x="542"/>
        <item m="1" x="595"/>
        <item m="1" x="585"/>
        <item m="1" x="296"/>
        <item m="1" x="560"/>
        <item m="1" x="289"/>
        <item m="1" x="614"/>
        <item m="1" x="606"/>
        <item m="1" x="274"/>
        <item m="1" x="262"/>
        <item m="1" x="598"/>
        <item m="1" x="607"/>
        <item m="1" x="248"/>
        <item m="1" x="12"/>
        <item m="1" x="348"/>
        <item m="1" x="18"/>
        <item m="1" x="71"/>
        <item m="1" x="81"/>
        <item m="1" x="382"/>
        <item m="1" x="93"/>
        <item m="1" x="439"/>
        <item m="1" x="370"/>
        <item m="1" x="66"/>
        <item m="1" x="442"/>
        <item m="1" x="395"/>
        <item m="1" x="61"/>
        <item m="1" x="67"/>
        <item m="1" x="372"/>
        <item m="1" x="379"/>
        <item m="1" x="398"/>
        <item m="1" x="421"/>
        <item m="1" x="148"/>
        <item m="1" x="111"/>
        <item m="1" x="134"/>
        <item m="1" x="112"/>
        <item m="1" x="166"/>
        <item m="1" x="222"/>
        <item m="1" x="154"/>
        <item m="1" x="505"/>
        <item m="1" x="468"/>
        <item m="1" x="203"/>
        <item m="1" x="508"/>
        <item m="1" x="526"/>
        <item m="1" x="255"/>
        <item m="1" x="494"/>
        <item m="1" x="228"/>
        <item m="1" x="243"/>
        <item m="1" x="269"/>
        <item m="1" x="593"/>
        <item m="1" x="204"/>
        <item m="1" x="531"/>
        <item m="1" x="230"/>
        <item m="1" x="586"/>
        <item m="1" x="297"/>
        <item m="1" x="288"/>
        <item m="1" x="247"/>
        <item m="1" x="261"/>
        <item m="1" x="562"/>
        <item m="1" x="576"/>
        <item m="1" x="615"/>
        <item m="1" x="597"/>
        <item m="1" x="291"/>
        <item m="1" x="275"/>
        <item m="1" x="300"/>
        <item m="1" x="310"/>
        <item m="1" x="307"/>
        <item m="1" x="627"/>
        <item m="1" x="10"/>
        <item x="0"/>
        <item x="4"/>
        <item x="3"/>
        <item x="1"/>
        <item m="1" x="359"/>
        <item m="1" x="64"/>
        <item m="1" x="52"/>
        <item m="1" x="42"/>
        <item m="1" x="60"/>
      </items>
    </pivotField>
    <pivotField axis="axisRow" compact="0" outline="0" showAll="0" defaultSubtotal="0">
      <items count="195">
        <item m="1" x="189"/>
        <item m="1" x="55"/>
        <item m="1" x="66"/>
        <item m="1" x="75"/>
        <item m="1" x="84"/>
        <item m="1" x="91"/>
        <item m="1" x="101"/>
        <item m="1" x="109"/>
        <item m="1" x="173"/>
        <item m="1" x="185"/>
        <item m="1" x="71"/>
        <item m="1" x="96"/>
        <item m="1" x="106"/>
        <item m="1" x="117"/>
        <item m="1" x="181"/>
        <item m="1" x="51"/>
        <item m="1" x="60"/>
        <item x="0"/>
        <item m="1" x="79"/>
        <item x="1"/>
        <item m="1" x="94"/>
        <item m="1" x="105"/>
        <item m="1" x="114"/>
        <item m="1" x="125"/>
        <item m="1" x="191"/>
        <item m="1" x="57"/>
        <item m="1" x="68"/>
        <item x="2"/>
        <item m="1" x="87"/>
        <item x="3"/>
        <item m="1" x="103"/>
        <item m="1" x="112"/>
        <item m="1" x="124"/>
        <item m="1" x="132"/>
        <item m="1" x="56"/>
        <item m="1" x="67"/>
        <item x="4"/>
        <item m="1" x="85"/>
        <item m="1" x="92"/>
        <item m="1" x="102"/>
        <item m="1" x="110"/>
        <item m="1" x="121"/>
        <item m="1" x="130"/>
        <item m="1" x="134"/>
        <item m="1" x="63"/>
        <item m="1" x="72"/>
        <item m="1" x="81"/>
        <item m="1" x="89"/>
        <item m="1" x="97"/>
        <item m="1" x="107"/>
        <item m="1" x="118"/>
        <item x="5"/>
        <item x="6"/>
        <item x="7"/>
        <item m="1" x="126"/>
        <item x="8"/>
        <item m="1" x="154"/>
        <item x="9"/>
        <item m="1" x="168"/>
        <item x="10"/>
        <item m="1" x="192"/>
        <item x="11"/>
        <item x="12"/>
        <item m="1" x="77"/>
        <item x="13"/>
        <item x="14"/>
        <item m="1" x="160"/>
        <item x="15"/>
        <item m="1" x="179"/>
        <item m="1" x="190"/>
        <item x="16"/>
        <item x="17"/>
        <item m="1" x="76"/>
        <item x="18"/>
        <item m="1" x="93"/>
        <item m="1" x="158"/>
        <item x="19"/>
        <item m="1" x="174"/>
        <item m="1" x="186"/>
        <item x="20"/>
        <item x="21"/>
        <item x="22"/>
        <item x="23"/>
        <item m="1" x="90"/>
        <item m="1" x="98"/>
        <item x="24"/>
        <item m="1" x="171"/>
        <item m="1" x="182"/>
        <item x="25"/>
        <item x="26"/>
        <item m="1" x="69"/>
        <item x="27"/>
        <item x="28"/>
        <item m="1" x="169"/>
        <item x="29"/>
        <item m="1" x="193"/>
        <item x="30"/>
        <item x="31"/>
        <item x="32"/>
        <item x="33"/>
        <item x="34"/>
        <item m="1" x="145"/>
        <item m="1" x="151"/>
        <item m="1" x="159"/>
        <item m="1" x="164"/>
        <item m="1" x="175"/>
        <item m="1" x="187"/>
        <item m="1" x="53"/>
        <item m="1" x="64"/>
        <item m="1" x="73"/>
        <item m="1" x="144"/>
        <item m="1" x="150"/>
        <item m="1" x="156"/>
        <item m="1" x="163"/>
        <item m="1" x="172"/>
        <item m="1" x="183"/>
        <item x="35"/>
        <item m="1" x="61"/>
        <item m="1" x="70"/>
        <item x="36"/>
        <item x="37"/>
        <item m="1" x="155"/>
        <item m="1" x="170"/>
        <item m="1" x="180"/>
        <item m="1" x="194"/>
        <item m="1" x="58"/>
        <item m="1" x="52"/>
        <item m="1" x="120"/>
        <item m="1" x="139"/>
        <item m="1" x="148"/>
        <item m="1" x="141"/>
        <item m="1" x="65"/>
        <item m="1" x="142"/>
        <item m="1" x="54"/>
        <item m="1" x="157"/>
        <item m="1" x="59"/>
        <item m="1" x="166"/>
        <item m="1" x="153"/>
        <item m="1" x="177"/>
        <item m="1" x="165"/>
        <item m="1" x="178"/>
        <item m="1" x="88"/>
        <item m="1" x="167"/>
        <item m="1" x="74"/>
        <item m="1" x="113"/>
        <item m="1" x="188"/>
        <item m="1" x="95"/>
        <item m="1" x="176"/>
        <item m="1" x="123"/>
        <item m="1" x="116"/>
        <item m="1" x="62"/>
        <item m="1" x="78"/>
        <item m="1" x="140"/>
        <item m="1" x="149"/>
        <item m="1" x="152"/>
        <item m="1" x="80"/>
        <item m="1" x="138"/>
        <item m="1" x="184"/>
        <item m="1" x="119"/>
        <item m="1" x="100"/>
        <item m="1" x="162"/>
        <item m="1" x="161"/>
        <item m="1" x="129"/>
        <item m="1" x="83"/>
        <item x="41"/>
        <item m="1" x="133"/>
        <item m="1" x="104"/>
        <item x="43"/>
        <item x="38"/>
        <item x="47"/>
        <item m="1" x="143"/>
        <item m="1" x="108"/>
        <item m="1" x="146"/>
        <item x="39"/>
        <item x="46"/>
        <item m="1" x="99"/>
        <item x="42"/>
        <item x="50"/>
        <item m="1" x="111"/>
        <item m="1" x="131"/>
        <item m="1" x="115"/>
        <item m="1" x="137"/>
        <item x="49"/>
        <item x="40"/>
        <item m="1" x="127"/>
        <item m="1" x="82"/>
        <item m="1" x="128"/>
        <item m="1" x="86"/>
        <item m="1" x="147"/>
        <item x="48"/>
        <item x="45"/>
        <item m="1" x="122"/>
        <item m="1" x="136"/>
        <item x="44"/>
        <item m="1" x="135"/>
      </items>
    </pivotField>
    <pivotField axis="axisRow" compact="0" outline="0" showAll="0" defaultSubtotal="0">
      <items count="195">
        <item m="1" x="126"/>
        <item x="27"/>
        <item m="1" x="179"/>
        <item m="1" x="51"/>
        <item x="16"/>
        <item x="17"/>
        <item m="1" x="162"/>
        <item m="1" x="90"/>
        <item m="1" x="53"/>
        <item m="1" x="115"/>
        <item m="1" x="52"/>
        <item m="1" x="180"/>
        <item m="1" x="157"/>
        <item x="20"/>
        <item m="1" x="184"/>
        <item m="1" x="147"/>
        <item m="1" x="109"/>
        <item x="26"/>
        <item m="1" x="124"/>
        <item m="1" x="94"/>
        <item m="1" x="185"/>
        <item x="29"/>
        <item x="5"/>
        <item m="1" x="156"/>
        <item m="1" x="80"/>
        <item m="1" x="194"/>
        <item m="1" x="167"/>
        <item x="11"/>
        <item m="1" x="141"/>
        <item x="3"/>
        <item x="21"/>
        <item x="28"/>
        <item m="1" x="98"/>
        <item m="1" x="93"/>
        <item x="15"/>
        <item m="1" x="174"/>
        <item m="1" x="129"/>
        <item x="34"/>
        <item m="1" x="186"/>
        <item m="1" x="142"/>
        <item m="1" x="113"/>
        <item m="1" x="161"/>
        <item m="1" x="57"/>
        <item m="1" x="106"/>
        <item m="1" x="152"/>
        <item m="1" x="127"/>
        <item m="1" x="189"/>
        <item m="1" x="133"/>
        <item m="1" x="138"/>
        <item m="1" x="65"/>
        <item x="9"/>
        <item m="1" x="72"/>
        <item x="22"/>
        <item x="13"/>
        <item m="1" x="140"/>
        <item x="25"/>
        <item m="1" x="116"/>
        <item x="23"/>
        <item m="1" x="119"/>
        <item m="1" x="168"/>
        <item m="1" x="79"/>
        <item x="18"/>
        <item m="1" x="187"/>
        <item x="32"/>
        <item m="1" x="82"/>
        <item m="1" x="73"/>
        <item m="1" x="131"/>
        <item x="2"/>
        <item m="1" x="173"/>
        <item m="1" x="183"/>
        <item m="1" x="122"/>
        <item m="1" x="193"/>
        <item x="31"/>
        <item m="1" x="154"/>
        <item x="10"/>
        <item m="1" x="91"/>
        <item x="24"/>
        <item m="1" x="177"/>
        <item x="35"/>
        <item m="1" x="159"/>
        <item x="33"/>
        <item m="1" x="58"/>
        <item m="1" x="143"/>
        <item m="1" x="85"/>
        <item x="12"/>
        <item m="1" x="146"/>
        <item m="1" x="68"/>
        <item m="1" x="111"/>
        <item x="30"/>
        <item m="1" x="105"/>
        <item m="1" x="76"/>
        <item m="1" x="112"/>
        <item x="4"/>
        <item m="1" x="172"/>
        <item x="19"/>
        <item m="1" x="155"/>
        <item m="1" x="136"/>
        <item m="1" x="88"/>
        <item x="7"/>
        <item m="1" x="96"/>
        <item m="1" x="83"/>
        <item m="1" x="192"/>
        <item x="36"/>
        <item x="8"/>
        <item m="1" x="71"/>
        <item x="1"/>
        <item m="1" x="108"/>
        <item x="37"/>
        <item x="6"/>
        <item m="1" x="176"/>
        <item m="1" x="153"/>
        <item m="1" x="169"/>
        <item x="0"/>
        <item m="1" x="87"/>
        <item m="1" x="56"/>
        <item x="14"/>
        <item m="1" x="145"/>
        <item m="1" x="151"/>
        <item m="1" x="117"/>
        <item m="1" x="150"/>
        <item m="1" x="84"/>
        <item m="1" x="66"/>
        <item m="1" x="158"/>
        <item m="1" x="144"/>
        <item m="1" x="102"/>
        <item m="1" x="99"/>
        <item m="1" x="55"/>
        <item m="1" x="164"/>
        <item m="1" x="104"/>
        <item m="1" x="69"/>
        <item m="1" x="63"/>
        <item m="1" x="59"/>
        <item m="1" x="165"/>
        <item m="1" x="149"/>
        <item m="1" x="121"/>
        <item m="1" x="110"/>
        <item m="1" x="139"/>
        <item m="1" x="170"/>
        <item m="1" x="191"/>
        <item m="1" x="181"/>
        <item m="1" x="86"/>
        <item m="1" x="89"/>
        <item m="1" x="70"/>
        <item m="1" x="160"/>
        <item m="1" x="163"/>
        <item m="1" x="118"/>
        <item m="1" x="175"/>
        <item m="1" x="60"/>
        <item m="1" x="130"/>
        <item m="1" x="101"/>
        <item m="1" x="137"/>
        <item m="1" x="74"/>
        <item m="1" x="188"/>
        <item m="1" x="135"/>
        <item m="1" x="134"/>
        <item m="1" x="125"/>
        <item m="1" x="107"/>
        <item m="1" x="97"/>
        <item m="1" x="171"/>
        <item m="1" x="64"/>
        <item m="1" x="95"/>
        <item m="1" x="62"/>
        <item m="1" x="67"/>
        <item m="1" x="120"/>
        <item x="41"/>
        <item m="1" x="114"/>
        <item m="1" x="78"/>
        <item x="43"/>
        <item x="38"/>
        <item x="47"/>
        <item m="1" x="75"/>
        <item m="1" x="148"/>
        <item m="1" x="182"/>
        <item x="39"/>
        <item x="46"/>
        <item m="1" x="103"/>
        <item x="42"/>
        <item x="50"/>
        <item m="1" x="178"/>
        <item m="1" x="61"/>
        <item m="1" x="54"/>
        <item m="1" x="92"/>
        <item x="49"/>
        <item x="40"/>
        <item m="1" x="166"/>
        <item m="1" x="128"/>
        <item m="1" x="190"/>
        <item m="1" x="100"/>
        <item m="1" x="77"/>
        <item x="48"/>
        <item x="45"/>
        <item m="1" x="123"/>
        <item m="1" x="132"/>
        <item x="44"/>
        <item m="1" x="81"/>
      </items>
    </pivotField>
    <pivotField compact="0" outline="0" showAll="0" defaultSubtotal="0"/>
    <pivotField compact="0" outline="0" showAll="0" defaultSubtotal="0"/>
    <pivotField compact="0" outline="0" showAll="0" defaultSubtotal="0"/>
    <pivotField name="UoM" axis="axisRow" compact="0" outline="0" showAll="0" defaultSubtotal="0">
      <items count="7">
        <item m="1" x="2"/>
        <item m="1" x="1"/>
        <item m="1" x="3"/>
        <item m="1" x="5"/>
        <item m="1" x="6"/>
        <item m="1" x="4"/>
        <item x="0"/>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showAll="0" defaultSubtotal="0"/>
  </pivotFields>
  <rowFields count="8">
    <field x="0"/>
    <field x="1"/>
    <field x="3"/>
    <field x="4"/>
    <field x="7"/>
    <field x="8"/>
    <field x="12"/>
    <field x="6"/>
  </rowFields>
  <rowItems count="73">
    <i>
      <x v="42"/>
      <x v="65"/>
      <x v="599"/>
      <x/>
      <x v="51"/>
      <x v="22"/>
      <x v="6"/>
      <x v="437"/>
    </i>
    <i r="4">
      <x v="55"/>
      <x v="103"/>
      <x v="6"/>
      <x v="437"/>
    </i>
    <i r="4">
      <x v="59"/>
      <x v="74"/>
      <x v="6"/>
      <x v="437"/>
    </i>
    <i r="4">
      <x v="61"/>
      <x v="27"/>
      <x v="6"/>
      <x v="437"/>
    </i>
    <i r="4">
      <x v="62"/>
      <x v="84"/>
      <x v="6"/>
      <x v="437"/>
    </i>
    <i r="4">
      <x v="70"/>
      <x v="4"/>
      <x v="6"/>
      <x v="437"/>
    </i>
    <i r="4">
      <x v="76"/>
      <x v="94"/>
      <x v="6"/>
      <x v="437"/>
    </i>
    <i r="4">
      <x v="80"/>
      <x v="30"/>
      <x v="6"/>
      <x v="437"/>
    </i>
    <i r="4">
      <x v="81"/>
      <x v="52"/>
      <x v="6"/>
      <x v="437"/>
    </i>
    <i r="4">
      <x v="88"/>
      <x v="55"/>
      <x v="6"/>
      <x v="437"/>
    </i>
    <i r="4">
      <x v="92"/>
      <x v="31"/>
      <x v="6"/>
      <x v="437"/>
    </i>
    <i r="4">
      <x v="98"/>
      <x v="63"/>
      <x v="6"/>
      <x v="437"/>
    </i>
    <i r="4">
      <x v="99"/>
      <x v="80"/>
      <x v="6"/>
      <x v="437"/>
    </i>
    <i r="4">
      <x v="120"/>
      <x v="107"/>
      <x v="6"/>
      <x v="437"/>
    </i>
    <i r="4">
      <x v="164"/>
      <x v="164"/>
      <x v="6"/>
      <x v="437"/>
    </i>
    <i r="4">
      <x v="168"/>
      <x v="168"/>
      <x v="6"/>
      <x v="437"/>
    </i>
    <i r="4">
      <x v="183"/>
      <x v="183"/>
      <x v="6"/>
      <x v="437"/>
    </i>
    <i r="4">
      <x v="190"/>
      <x v="190"/>
      <x v="6"/>
      <x v="437"/>
    </i>
    <i>
      <x v="82"/>
      <x v="68"/>
      <x v="834"/>
      <x/>
      <x v="27"/>
      <x v="67"/>
      <x v="6"/>
      <x v="621"/>
    </i>
    <i r="4">
      <x v="36"/>
      <x v="92"/>
      <x v="6"/>
      <x v="621"/>
    </i>
    <i r="4">
      <x v="52"/>
      <x v="108"/>
      <x v="6"/>
      <x v="621"/>
    </i>
    <i r="4">
      <x v="53"/>
      <x v="98"/>
      <x v="6"/>
      <x v="621"/>
    </i>
    <i r="4">
      <x v="62"/>
      <x v="84"/>
      <x v="6"/>
      <x v="621"/>
    </i>
    <i r="4">
      <x v="64"/>
      <x v="53"/>
      <x v="6"/>
      <x v="621"/>
    </i>
    <i r="4">
      <x v="67"/>
      <x v="34"/>
      <x v="6"/>
      <x v="621"/>
    </i>
    <i r="4">
      <x v="76"/>
      <x v="94"/>
      <x v="6"/>
      <x v="621"/>
    </i>
    <i r="4">
      <x v="82"/>
      <x v="57"/>
      <x v="6"/>
      <x v="621"/>
    </i>
    <i r="4">
      <x v="89"/>
      <x v="17"/>
      <x v="6"/>
      <x v="621"/>
    </i>
    <i r="4">
      <x v="92"/>
      <x v="31"/>
      <x v="6"/>
      <x v="621"/>
    </i>
    <i r="4">
      <x v="96"/>
      <x v="88"/>
      <x v="6"/>
      <x v="621"/>
    </i>
    <i r="4">
      <x v="100"/>
      <x v="37"/>
      <x v="6"/>
      <x v="621"/>
    </i>
    <i r="4">
      <x v="120"/>
      <x v="107"/>
      <x v="6"/>
      <x v="621"/>
    </i>
    <i r="4">
      <x v="173"/>
      <x v="173"/>
      <x v="6"/>
      <x v="621"/>
    </i>
    <i r="4">
      <x v="177"/>
      <x v="177"/>
      <x v="6"/>
      <x v="621"/>
    </i>
    <i>
      <x v="83"/>
      <x v="64"/>
      <x v="831"/>
      <x/>
      <x v="17"/>
      <x v="112"/>
      <x v="6"/>
      <x v="619"/>
    </i>
    <i r="4">
      <x v="61"/>
      <x v="27"/>
      <x v="6"/>
      <x v="619"/>
    </i>
    <i r="4">
      <x v="64"/>
      <x v="53"/>
      <x v="6"/>
      <x v="619"/>
    </i>
    <i r="4">
      <x v="65"/>
      <x v="115"/>
      <x v="6"/>
      <x v="619"/>
    </i>
    <i r="4">
      <x v="79"/>
      <x v="13"/>
      <x v="6"/>
      <x v="619"/>
    </i>
    <i r="4">
      <x v="85"/>
      <x v="76"/>
      <x v="6"/>
      <x v="619"/>
    </i>
    <i r="4">
      <x v="89"/>
      <x v="17"/>
      <x v="6"/>
      <x v="619"/>
    </i>
    <i r="4">
      <x v="91"/>
      <x v="1"/>
      <x v="6"/>
      <x v="619"/>
    </i>
    <i r="4">
      <x v="92"/>
      <x v="31"/>
      <x v="6"/>
      <x v="619"/>
    </i>
    <i r="4">
      <x v="97"/>
      <x v="72"/>
      <x v="6"/>
      <x v="619"/>
    </i>
    <i r="4">
      <x v="182"/>
      <x v="182"/>
      <x v="6"/>
      <x v="619"/>
    </i>
    <i>
      <x v="84"/>
      <x v="78"/>
      <x v="835"/>
      <x/>
      <x v="19"/>
      <x v="105"/>
      <x v="6"/>
      <x v="622"/>
    </i>
    <i r="4">
      <x v="29"/>
      <x v="29"/>
      <x v="6"/>
      <x v="622"/>
    </i>
    <i r="4">
      <x v="51"/>
      <x v="22"/>
      <x v="6"/>
      <x v="622"/>
    </i>
    <i r="4">
      <x v="71"/>
      <x v="5"/>
      <x v="6"/>
      <x v="622"/>
    </i>
    <i r="4">
      <x v="91"/>
      <x v="1"/>
      <x v="6"/>
      <x v="622"/>
    </i>
    <i r="4">
      <x v="94"/>
      <x v="21"/>
      <x v="6"/>
      <x v="622"/>
    </i>
    <i r="4">
      <x v="119"/>
      <x v="102"/>
      <x v="6"/>
      <x v="622"/>
    </i>
    <i r="4">
      <x v="174"/>
      <x v="174"/>
      <x v="6"/>
      <x v="622"/>
    </i>
    <i>
      <x v="87"/>
      <x v="77"/>
      <x v="833"/>
      <x/>
      <x v="57"/>
      <x v="50"/>
      <x v="6"/>
      <x v="620"/>
    </i>
    <i r="4">
      <x v="64"/>
      <x v="53"/>
      <x v="6"/>
      <x v="620"/>
    </i>
    <i r="4">
      <x v="73"/>
      <x v="61"/>
      <x v="6"/>
      <x v="620"/>
    </i>
    <i r="4">
      <x v="80"/>
      <x v="30"/>
      <x v="6"/>
      <x v="620"/>
    </i>
    <i r="4">
      <x v="82"/>
      <x v="57"/>
      <x v="6"/>
      <x v="620"/>
    </i>
    <i r="4">
      <x v="94"/>
      <x v="21"/>
      <x v="6"/>
      <x v="620"/>
    </i>
    <i r="4">
      <x v="116"/>
      <x v="78"/>
      <x v="6"/>
      <x v="620"/>
    </i>
    <i r="4">
      <x v="164"/>
      <x v="164"/>
      <x v="6"/>
      <x v="620"/>
    </i>
    <i r="4">
      <x v="176"/>
      <x v="176"/>
      <x v="6"/>
      <x v="620"/>
    </i>
    <i r="4">
      <x v="193"/>
      <x v="193"/>
      <x v="6"/>
      <x v="620"/>
    </i>
    <i>
      <x v="90"/>
      <x v="98"/>
      <x v="832"/>
      <x/>
      <x v="19"/>
      <x v="105"/>
      <x v="6"/>
      <x v="437"/>
    </i>
    <i r="4">
      <x v="62"/>
      <x v="84"/>
      <x v="6"/>
      <x v="437"/>
    </i>
    <i r="4">
      <x v="64"/>
      <x v="53"/>
      <x v="6"/>
      <x v="437"/>
    </i>
    <i r="4">
      <x v="79"/>
      <x v="13"/>
      <x v="6"/>
      <x v="437"/>
    </i>
    <i r="4">
      <x v="97"/>
      <x v="72"/>
      <x v="6"/>
      <x v="437"/>
    </i>
    <i r="4">
      <x v="119"/>
      <x v="102"/>
      <x v="6"/>
      <x v="437"/>
    </i>
    <i r="4">
      <x v="167"/>
      <x v="167"/>
      <x v="6"/>
      <x v="437"/>
    </i>
    <i r="4">
      <x v="169"/>
      <x v="169"/>
      <x v="6"/>
      <x v="437"/>
    </i>
    <i r="4">
      <x v="189"/>
      <x v="189"/>
      <x v="6"/>
      <x v="437"/>
    </i>
    <i t="grand">
      <x/>
    </i>
  </rowItems>
  <colItems count="1">
    <i/>
  </colItems>
  <dataFields count="1">
    <dataField name=" Outstanding Amount" fld="19" baseField="6" baseItem="85" numFmtId="4"/>
  </dataFields>
  <formats count="10">
    <format dxfId="29">
      <pivotArea field="0" type="button" dataOnly="0" labelOnly="1" outline="0" axis="axisRow" fieldPosition="0"/>
    </format>
    <format dxfId="28">
      <pivotArea field="6" type="button" dataOnly="0" labelOnly="1" outline="0" axis="axisRow" fieldPosition="7"/>
    </format>
    <format dxfId="27">
      <pivotArea dataOnly="0" labelOnly="1" outline="0" fieldPosition="0">
        <references count="1">
          <reference field="4294967294" count="1">
            <x v="0"/>
          </reference>
        </references>
      </pivotArea>
    </format>
    <format dxfId="26">
      <pivotArea dataOnly="0" labelOnly="1" outline="0" fieldPosition="0">
        <references count="1">
          <reference field="4294967294" count="1">
            <x v="0"/>
          </reference>
        </references>
      </pivotArea>
    </format>
    <format dxfId="25">
      <pivotArea dataOnly="0" labelOnly="1" outline="0" fieldPosition="0">
        <references count="1">
          <reference field="4294967294" count="1">
            <x v="0"/>
          </reference>
        </references>
      </pivotArea>
    </format>
    <format dxfId="24">
      <pivotArea outline="0" fieldPosition="0">
        <references count="1">
          <reference field="4294967294" count="1">
            <x v="0"/>
          </reference>
        </references>
      </pivotArea>
    </format>
    <format dxfId="23">
      <pivotArea field="3" type="button" dataOnly="0" labelOnly="1" outline="0" axis="axisRow" fieldPosition="2"/>
    </format>
    <format dxfId="22">
      <pivotArea dataOnly="0" labelOnly="1" outline="0" fieldPosition="0">
        <references count="1">
          <reference field="0" count="1">
            <x v="0"/>
          </reference>
        </references>
      </pivotArea>
    </format>
    <format dxfId="21">
      <pivotArea field="6" type="button" dataOnly="0" labelOnly="1" outline="0" axis="axisRow" fieldPosition="7"/>
    </format>
    <format dxfId="20">
      <pivotArea dataOnly="0" labelOnly="1" outline="0" axis="axisValues" fieldPosition="0"/>
    </format>
  </formats>
  <pivotTableStyleInfo name="PivotStyleMedium7" showRowHeaders="0"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PivotTable3" cacheId="2" applyNumberFormats="0" applyBorderFormats="0" applyFontFormats="0" applyPatternFormats="0" applyAlignmentFormats="0" applyWidthHeightFormats="1" dataCaption="Values" updatedVersion="8" minRefreshableVersion="5" useAutoFormatting="1" itemPrintTitles="1" createdVersion="5" indent="0" outline="1" outlineData="1" multipleFieldFilters="0">
  <location ref="K6:K7" firstHeaderRow="1" firstDataRow="1" firstDataCol="0"/>
  <pivotFields count="20">
    <pivotField showAll="0"/>
    <pivotField showAll="0"/>
    <pivotField showAll="0">
      <items count="10">
        <item m="1" x="1"/>
        <item m="1" x="4"/>
        <item m="1" x="8"/>
        <item m="1" x="5"/>
        <item m="1" x="7"/>
        <item m="1" x="2"/>
        <item m="1" x="6"/>
        <item x="0"/>
        <item m="1" x="3"/>
        <item t="default"/>
      </items>
    </pivotField>
    <pivotField showAll="0"/>
    <pivotField showAll="0">
      <items count="4">
        <item m="1" x="2"/>
        <item x="0"/>
        <item m="1" x="1"/>
        <item t="default"/>
      </items>
    </pivotField>
    <pivotField showAll="0">
      <items count="16">
        <item m="1" x="3"/>
        <item x="0"/>
        <item x="1"/>
        <item m="1" x="10"/>
        <item m="1" x="6"/>
        <item m="1" x="5"/>
        <item m="1" x="14"/>
        <item m="1" x="7"/>
        <item x="2"/>
        <item m="1" x="12"/>
        <item m="1" x="9"/>
        <item m="1" x="11"/>
        <item m="1" x="8"/>
        <item m="1" x="13"/>
        <item m="1" x="4"/>
        <item t="default"/>
      </items>
    </pivotField>
    <pivotField numFmtId="14" showAll="0">
      <items count="629">
        <item m="1" x="545"/>
        <item m="1" x="362"/>
        <item m="1" x="68"/>
        <item m="1" x="387"/>
        <item m="1" x="76"/>
        <item m="1" x="90"/>
        <item m="1" x="407"/>
        <item m="1" x="113"/>
        <item m="1" x="424"/>
        <item m="1" x="451"/>
        <item m="1" x="345"/>
        <item m="1" x="114"/>
        <item m="1" x="524"/>
        <item m="1" x="550"/>
        <item m="1" x="590"/>
        <item m="1" x="293"/>
        <item m="1" x="302"/>
        <item m="1" x="553"/>
        <item m="1" x="580"/>
        <item m="1" x="611"/>
        <item m="1" x="344"/>
        <item m="1" x="352"/>
        <item m="1" x="91"/>
        <item m="1" x="408"/>
        <item m="1" x="425"/>
        <item m="1" x="125"/>
        <item m="1" x="435"/>
        <item m="1" x="136"/>
        <item m="1" x="452"/>
        <item m="1" x="329"/>
        <item m="1" x="28"/>
        <item m="1" x="339"/>
        <item m="1" x="32"/>
        <item m="1" x="37"/>
        <item m="1" x="353"/>
        <item m="1" x="53"/>
        <item m="1" x="62"/>
        <item m="1" x="388"/>
        <item m="1" x="78"/>
        <item m="1" x="412"/>
        <item m="1" x="127"/>
        <item m="1" x="436"/>
        <item m="1" x="453"/>
        <item m="1" x="155"/>
        <item m="1" x="364"/>
        <item m="1" x="56"/>
        <item m="1" x="373"/>
        <item m="1" x="426"/>
        <item m="1" x="140"/>
        <item m="1" x="457"/>
        <item m="1" x="469"/>
        <item m="1" x="179"/>
        <item m="1" x="484"/>
        <item m="1" x="192"/>
        <item m="1" x="496"/>
        <item m="1" x="366"/>
        <item m="1" x="58"/>
        <item m="1" x="377"/>
        <item m="1" x="383"/>
        <item m="1" x="82"/>
        <item m="1" x="428"/>
        <item m="1" x="440"/>
        <item m="1" x="142"/>
        <item m="1" x="159"/>
        <item m="1" x="167"/>
        <item m="1" x="478"/>
        <item m="1" x="194"/>
        <item m="1" x="217"/>
        <item m="1" x="73"/>
        <item m="1" x="403"/>
        <item m="1" x="106"/>
        <item m="1" x="415"/>
        <item m="1" x="429"/>
        <item m="1" x="130"/>
        <item m="1" x="471"/>
        <item m="1" x="479"/>
        <item m="1" x="206"/>
        <item m="1" x="231"/>
        <item m="1" x="533"/>
        <item m="1" x="546"/>
        <item m="1" x="404"/>
        <item m="1" x="96"/>
        <item m="1" x="410"/>
        <item m="1" x="418"/>
        <item m="1" x="119"/>
        <item m="1" x="220"/>
        <item m="1" x="232"/>
        <item m="1" x="534"/>
        <item m="1" x="547"/>
        <item m="1" x="249"/>
        <item m="1" x="564"/>
        <item m="1" x="263"/>
        <item m="1" x="422"/>
        <item m="1" x="122"/>
        <item m="1" x="481"/>
        <item m="1" x="511"/>
        <item m="1" x="565"/>
        <item m="1" x="577"/>
        <item m="1" x="276"/>
        <item m="1" x="588"/>
        <item m="1" x="281"/>
        <item m="1" x="599"/>
        <item m="1" x="447"/>
        <item m="1" x="151"/>
        <item m="1" x="463"/>
        <item m="1" x="163"/>
        <item m="1" x="173"/>
        <item m="1" x="208"/>
        <item m="1" x="513"/>
        <item m="1" x="523"/>
        <item m="1" x="578"/>
        <item m="1" x="283"/>
        <item m="1" x="601"/>
        <item m="1" x="292"/>
        <item m="1" x="608"/>
        <item m="1" x="301"/>
        <item m="1" x="475"/>
        <item m="1" x="188"/>
        <item m="1" x="252"/>
        <item m="1" x="567"/>
        <item m="1" x="579"/>
        <item m="1" x="294"/>
        <item m="1" x="610"/>
        <item m="1" x="617"/>
        <item m="1" x="5"/>
        <item m="1" x="311"/>
        <item m="1" x="201"/>
        <item m="1" x="506"/>
        <item m="1" x="210"/>
        <item m="1" x="224"/>
        <item m="1" x="582"/>
        <item m="1" x="277"/>
        <item m="1" x="619"/>
        <item m="1" x="309"/>
        <item m="1" x="313"/>
        <item m="1" x="323"/>
        <item m="1" x="19"/>
        <item m="1" x="518"/>
        <item m="1" x="225"/>
        <item m="1" x="527"/>
        <item m="1" x="236"/>
        <item m="1" x="539"/>
        <item m="1" x="570"/>
        <item m="1" x="295"/>
        <item m="1" x="612"/>
        <item m="1" x="314"/>
        <item m="1" x="326"/>
        <item m="1" x="335"/>
        <item m="1" x="541"/>
        <item m="1" x="244"/>
        <item m="1" x="257"/>
        <item m="1" x="572"/>
        <item m="1" x="270"/>
        <item m="1" x="594"/>
        <item m="1" x="623"/>
        <item m="1" x="6"/>
        <item m="1" x="319"/>
        <item m="1" x="21"/>
        <item m="1" x="328"/>
        <item m="1" x="337"/>
        <item m="1" x="343"/>
        <item m="1" x="44"/>
        <item m="1" x="321"/>
        <item m="1" x="16"/>
        <item m="1" x="324"/>
        <item m="1" x="27"/>
        <item m="1" x="36"/>
        <item m="1" x="46"/>
        <item m="1" x="380"/>
        <item m="1" x="69"/>
        <item m="1" x="77"/>
        <item m="1" x="399"/>
        <item m="1" x="102"/>
        <item m="1" x="126"/>
        <item m="1" x="137"/>
        <item m="1" x="330"/>
        <item m="1" x="340"/>
        <item m="1" x="33"/>
        <item m="1" x="48"/>
        <item m="1" x="54"/>
        <item m="1" x="389"/>
        <item m="1" x="79"/>
        <item m="1" x="92"/>
        <item m="1" x="103"/>
        <item m="1" x="115"/>
        <item m="1" x="139"/>
        <item m="1" x="455"/>
        <item m="1" x="156"/>
        <item m="1" x="39"/>
        <item m="1" x="356"/>
        <item m="1" x="50"/>
        <item m="1" x="376"/>
        <item m="1" x="427"/>
        <item m="1" x="470"/>
        <item m="1" x="180"/>
        <item m="1" x="193"/>
        <item m="1" x="497"/>
        <item m="1" x="369"/>
        <item m="1" x="59"/>
        <item m="1" x="378"/>
        <item m="1" x="65"/>
        <item m="1" x="84"/>
        <item m="1" x="409"/>
        <item m="1" x="104"/>
        <item m="1" x="129"/>
        <item m="1" x="143"/>
        <item m="1" x="460"/>
        <item m="1" x="168"/>
        <item m="1" x="181"/>
        <item m="1" x="498"/>
        <item m="1" x="205"/>
        <item m="1" x="218"/>
        <item m="1" x="385"/>
        <item m="1" x="75"/>
        <item m="1" x="393"/>
        <item m="1" x="417"/>
        <item m="1" x="443"/>
        <item m="1" x="144"/>
        <item m="1" x="160"/>
        <item m="1" x="480"/>
        <item m="1" x="183"/>
        <item m="1" x="196"/>
        <item m="1" x="499"/>
        <item m="1" x="510"/>
        <item m="1" x="219"/>
        <item m="1" x="238"/>
        <item m="1" x="405"/>
        <item m="1" x="98"/>
        <item m="1" x="109"/>
        <item m="1" x="420"/>
        <item m="1" x="485"/>
        <item m="1" x="233"/>
        <item m="1" x="535"/>
        <item m="1" x="250"/>
        <item m="1" x="264"/>
        <item m="1" x="123"/>
        <item m="1" x="432"/>
        <item m="1" x="133"/>
        <item m="1" x="487"/>
        <item m="1" x="198"/>
        <item m="1" x="501"/>
        <item m="1" x="251"/>
        <item m="1" x="265"/>
        <item m="1" x="589"/>
        <item m="1" x="282"/>
        <item m="1" x="600"/>
        <item m="1" x="448"/>
        <item m="1" x="153"/>
        <item m="1" x="465"/>
        <item m="1" x="164"/>
        <item m="1" x="474"/>
        <item m="1" x="490"/>
        <item m="1" x="551"/>
        <item m="1" x="591"/>
        <item m="1" x="284"/>
        <item m="1" x="609"/>
        <item m="1" x="303"/>
        <item m="1" x="616"/>
        <item m="1" x="477"/>
        <item m="1" x="175"/>
        <item m="1" x="536"/>
        <item m="1" x="554"/>
        <item m="1" x="253"/>
        <item m="1" x="568"/>
        <item m="1" x="308"/>
        <item m="1" x="312"/>
        <item m="1" x="491"/>
        <item m="1" x="507"/>
        <item m="1" x="212"/>
        <item m="1" x="517"/>
        <item m="1" x="569"/>
        <item m="1" x="583"/>
        <item m="1" x="279"/>
        <item m="1" x="592"/>
        <item m="1" x="287"/>
        <item m="1" x="620"/>
        <item m="1" x="14"/>
        <item m="1" x="20"/>
        <item m="1" x="519"/>
        <item m="1" x="227"/>
        <item m="1" x="529"/>
        <item m="1" x="304"/>
        <item m="1" x="622"/>
        <item m="1" x="318"/>
        <item m="1" x="15"/>
        <item m="1" x="327"/>
        <item m="1" x="336"/>
        <item m="1" x="543"/>
        <item m="1" x="559"/>
        <item m="1" x="574"/>
        <item m="1" x="596"/>
        <item m="1" x="315"/>
        <item m="1" x="320"/>
        <item m="1" x="22"/>
        <item m="1" x="25"/>
        <item m="1" x="35"/>
        <item m="1" x="351"/>
        <item m="1" x="45"/>
        <item m="1" x="322"/>
        <item m="1" x="17"/>
        <item m="1" x="325"/>
        <item m="1" x="346"/>
        <item m="1" x="47"/>
        <item m="1" x="400"/>
        <item m="1" x="128"/>
        <item m="1" x="437"/>
        <item m="1" x="138"/>
        <item m="1" x="454"/>
        <item m="1" x="332"/>
        <item m="1" x="29"/>
        <item m="1" x="341"/>
        <item m="1" x="34"/>
        <item m="1" x="38"/>
        <item m="1" x="354"/>
        <item m="1" x="374"/>
        <item m="1" x="381"/>
        <item m="1" x="116"/>
        <item m="1" x="141"/>
        <item m="1" x="458"/>
        <item m="1" x="157"/>
        <item m="1" x="349"/>
        <item m="1" x="40"/>
        <item m="1" x="357"/>
        <item m="1" x="413"/>
        <item m="1" x="23"/>
        <item m="1" x="331"/>
        <item m="1" x="347"/>
        <item m="1" x="363"/>
        <item m="1" x="55"/>
        <item m="1" x="456"/>
        <item m="1" x="80"/>
        <item m="1" x="401"/>
        <item m="1" x="438"/>
        <item m="1" x="459"/>
        <item m="1" x="158"/>
        <item m="1" x="390"/>
        <item m="1" x="85"/>
        <item m="1" x="105"/>
        <item m="1" x="414"/>
        <item m="1" x="169"/>
        <item m="1" x="182"/>
        <item m="1" x="386"/>
        <item m="1" x="394"/>
        <item m="1" x="118"/>
        <item m="1" x="145"/>
        <item m="1" x="461"/>
        <item m="1" x="472"/>
        <item m="1" x="171"/>
        <item m="1" x="207"/>
        <item m="1" x="397"/>
        <item m="1" x="411"/>
        <item m="1" x="444"/>
        <item m="1" x="147"/>
        <item m="1" x="161"/>
        <item m="1" x="184"/>
        <item m="1" x="486"/>
        <item m="1" x="197"/>
        <item m="1" x="149"/>
        <item m="1" x="462"/>
        <item m="1" x="473"/>
        <item m="1" x="488"/>
        <item m="1" x="502"/>
        <item m="1" x="512"/>
        <item m="1" x="239"/>
        <item m="1" x="548"/>
        <item m="1" x="566"/>
        <item m="1" x="135"/>
        <item m="1" x="449"/>
        <item m="1" x="165"/>
        <item m="1" x="174"/>
        <item m="1" x="199"/>
        <item m="1" x="209"/>
        <item m="1" x="221"/>
        <item m="1" x="240"/>
        <item m="1" x="285"/>
        <item m="1" x="602"/>
        <item m="1" x="483"/>
        <item m="1" x="504"/>
        <item m="1" x="515"/>
        <item m="1" x="525"/>
        <item m="1" x="537"/>
        <item m="1" x="241"/>
        <item m="1" x="581"/>
        <item m="1" x="618"/>
        <item m="1" x="177"/>
        <item m="1" x="190"/>
        <item m="1" x="213"/>
        <item m="1" x="235"/>
        <item m="1" x="242"/>
        <item m="1" x="267"/>
        <item m="1" x="603"/>
        <item m="1" x="493"/>
        <item m="1" x="214"/>
        <item m="1" x="530"/>
        <item m="1" x="540"/>
        <item m="1" x="571"/>
        <item m="1" x="584"/>
        <item m="1" x="305"/>
        <item m="1" x="237"/>
        <item m="1" x="245"/>
        <item m="1" x="258"/>
        <item m="1" x="575"/>
        <item m="1" x="605"/>
        <item m="1" x="306"/>
        <item m="1" x="624"/>
        <item m="1" x="7"/>
        <item m="1" x="316"/>
        <item m="1" x="338"/>
        <item m="1" x="544"/>
        <item m="1" x="561"/>
        <item m="1" x="260"/>
        <item m="1" x="587"/>
        <item m="1" x="298"/>
        <item m="1" x="625"/>
        <item m="1" x="8"/>
        <item m="1" x="317"/>
        <item m="1" x="24"/>
        <item m="1" x="333"/>
        <item m="1" x="342"/>
        <item m="1" x="355"/>
        <item m="1" x="49"/>
        <item m="1" x="365"/>
        <item m="1" x="57"/>
        <item m="1" x="375"/>
        <item m="1" x="63"/>
        <item m="1" x="70"/>
        <item m="1" x="334"/>
        <item m="1" x="31"/>
        <item m="1" x="350"/>
        <item m="1" x="358"/>
        <item m="1" x="367"/>
        <item m="1" x="72"/>
        <item m="1" x="83"/>
        <item m="1" x="441"/>
        <item m="1" x="41"/>
        <item m="1" x="360"/>
        <item m="1" x="371"/>
        <item m="1" x="74"/>
        <item m="1" x="392"/>
        <item m="1" x="94"/>
        <item m="1" x="107"/>
        <item m="1" x="416"/>
        <item m="1" x="117"/>
        <item m="1" x="430"/>
        <item m="1" x="170"/>
        <item m="1" x="195"/>
        <item m="1" x="396"/>
        <item m="1" x="97"/>
        <item m="1" x="108"/>
        <item m="1" x="419"/>
        <item m="1" x="120"/>
        <item m="1" x="431"/>
        <item m="1" x="131"/>
        <item m="1" x="146"/>
        <item m="1" x="88"/>
        <item m="1" x="406"/>
        <item m="1" x="100"/>
        <item m="1" x="110"/>
        <item m="1" x="132"/>
        <item m="1" x="446"/>
        <item m="1" x="162"/>
        <item m="1" x="172"/>
        <item m="1" x="185"/>
        <item m="1" x="500"/>
        <item m="1" x="124"/>
        <item m="1" x="152"/>
        <item m="1" x="464"/>
        <item m="1" x="482"/>
        <item m="1" x="186"/>
        <item m="1" x="489"/>
        <item m="1" x="514"/>
        <item m="1" x="549"/>
        <item m="1" x="434"/>
        <item m="1" x="467"/>
        <item m="1" x="476"/>
        <item m="1" x="189"/>
        <item m="1" x="503"/>
        <item m="1" x="552"/>
        <item m="1" x="286"/>
        <item m="1" x="450"/>
        <item m="1" x="176"/>
        <item m="1" x="202"/>
        <item m="1" x="211"/>
        <item m="1" x="234"/>
        <item m="1" x="556"/>
        <item m="1" x="254"/>
        <item m="1" x="266"/>
        <item m="1" x="278"/>
        <item m="1" x="178"/>
        <item m="1" x="509"/>
        <item m="1" x="226"/>
        <item m="1" x="528"/>
        <item m="1" x="256"/>
        <item m="1" x="604"/>
        <item m="1" x="621"/>
        <item m="1" x="495"/>
        <item m="1" x="216"/>
        <item m="1" x="521"/>
        <item m="1" x="229"/>
        <item m="1" x="542"/>
        <item m="1" x="558"/>
        <item m="1" x="573"/>
        <item m="1" x="585"/>
        <item m="1" x="595"/>
        <item m="1" x="296"/>
        <item m="1" x="11"/>
        <item m="1" x="246"/>
        <item m="1" x="560"/>
        <item m="1" x="259"/>
        <item m="1" x="272"/>
        <item m="1" x="280"/>
        <item m="1" x="289"/>
        <item m="1" x="606"/>
        <item m="1" x="614"/>
        <item m="1" x="248"/>
        <item m="1" x="262"/>
        <item m="1" x="274"/>
        <item m="1" x="598"/>
        <item m="1" x="290"/>
        <item m="1" x="607"/>
        <item m="1" x="626"/>
        <item m="1" x="9"/>
        <item m="1" x="12"/>
        <item m="1" x="18"/>
        <item m="1" x="30"/>
        <item m="1" x="348"/>
        <item m="1" x="51"/>
        <item m="1" x="382"/>
        <item m="1" x="71"/>
        <item m="1" x="81"/>
        <item m="1" x="93"/>
        <item m="1" x="439"/>
        <item m="1" x="370"/>
        <item m="1" x="66"/>
        <item m="1" x="384"/>
        <item m="1" x="391"/>
        <item m="1" x="402"/>
        <item m="1" x="442"/>
        <item m="1" x="43"/>
        <item m="1" x="61"/>
        <item m="1" x="67"/>
        <item m="1" x="395"/>
        <item m="1" x="86"/>
        <item m="1" x="95"/>
        <item m="1" x="372"/>
        <item m="1" x="379"/>
        <item m="1" x="398"/>
        <item m="1" x="87"/>
        <item m="1" x="99"/>
        <item m="1" x="421"/>
        <item m="1" x="121"/>
        <item m="1" x="445"/>
        <item m="1" x="148"/>
        <item m="1" x="89"/>
        <item m="1" x="101"/>
        <item m="1" x="111"/>
        <item m="1" x="134"/>
        <item m="1" x="150"/>
        <item m="1" x="112"/>
        <item m="1" x="423"/>
        <item m="1" x="433"/>
        <item m="1" x="466"/>
        <item m="1" x="166"/>
        <item m="1" x="187"/>
        <item m="1" x="222"/>
        <item m="1" x="154"/>
        <item m="1" x="200"/>
        <item m="1" x="505"/>
        <item m="1" x="516"/>
        <item m="1" x="223"/>
        <item m="1" x="555"/>
        <item m="1" x="468"/>
        <item m="1" x="191"/>
        <item m="1" x="492"/>
        <item m="1" x="203"/>
        <item m="1" x="508"/>
        <item m="1" x="526"/>
        <item m="1" x="538"/>
        <item m="1" x="255"/>
        <item m="1" x="268"/>
        <item m="1" x="494"/>
        <item m="1" x="215"/>
        <item m="1" x="520"/>
        <item m="1" x="228"/>
        <item m="1" x="243"/>
        <item m="1" x="557"/>
        <item m="1" x="269"/>
        <item m="1" x="593"/>
        <item m="1" x="204"/>
        <item m="1" x="522"/>
        <item m="1" x="230"/>
        <item m="1" x="531"/>
        <item m="1" x="271"/>
        <item m="1" x="586"/>
        <item m="1" x="288"/>
        <item m="1" x="297"/>
        <item m="1" x="613"/>
        <item m="1" x="532"/>
        <item m="1" x="247"/>
        <item m="1" x="562"/>
        <item m="1" x="261"/>
        <item m="1" x="576"/>
        <item m="1" x="273"/>
        <item m="1" x="597"/>
        <item m="1" x="299"/>
        <item m="1" x="615"/>
        <item m="1" x="563"/>
        <item m="1" x="275"/>
        <item m="1" x="291"/>
        <item m="1" x="300"/>
        <item m="1" x="307"/>
        <item m="1" x="627"/>
        <item m="1" x="310"/>
        <item m="1" x="10"/>
        <item m="1" x="13"/>
        <item m="1" x="26"/>
        <item x="4"/>
        <item x="0"/>
        <item x="3"/>
        <item x="2"/>
        <item x="1"/>
        <item m="1" x="359"/>
        <item m="1" x="368"/>
        <item m="1" x="64"/>
        <item m="1" x="42"/>
        <item m="1" x="361"/>
        <item m="1" x="52"/>
        <item m="1" x="6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s>
  <rowItems count="1">
    <i/>
  </rowItems>
  <colItems count="1">
    <i/>
  </colItems>
  <dataFields count="1">
    <dataField name="Total Amount" fld="19" baseField="0" baseItem="0" numFmtId="3"/>
  </dataFields>
  <formats count="16">
    <format dxfId="45">
      <pivotArea type="all" dataOnly="0" outline="0" fieldPosition="0"/>
    </format>
    <format dxfId="44">
      <pivotArea outline="0" collapsedLevelsAreSubtotals="1" fieldPosition="0"/>
    </format>
    <format dxfId="43">
      <pivotArea dataOnly="0" labelOnly="1" outline="0" axis="axisValues" fieldPosition="0"/>
    </format>
    <format dxfId="42">
      <pivotArea dataOnly="0" labelOnly="1" outline="0" axis="axisValues" fieldPosition="0"/>
    </format>
    <format dxfId="41">
      <pivotArea outline="0" fieldPosition="0">
        <references count="1">
          <reference field="4294967294" count="1">
            <x v="0"/>
          </reference>
        </references>
      </pivotArea>
    </format>
    <format dxfId="40">
      <pivotArea type="all" dataOnly="0" outline="0" fieldPosition="0"/>
    </format>
    <format dxfId="39">
      <pivotArea outline="0" collapsedLevelsAreSubtotals="1" fieldPosition="0"/>
    </format>
    <format dxfId="38">
      <pivotArea dataOnly="0" labelOnly="1" outline="0" axis="axisValues" fieldPosition="0"/>
    </format>
    <format dxfId="37">
      <pivotArea type="all" dataOnly="0" outline="0" fieldPosition="0"/>
    </format>
    <format dxfId="36">
      <pivotArea outline="0" collapsedLevelsAreSubtotals="1" fieldPosition="0"/>
    </format>
    <format dxfId="35">
      <pivotArea dataOnly="0" labelOnly="1" outline="0" axis="axisValues" fieldPosition="0"/>
    </format>
    <format dxfId="34">
      <pivotArea type="all" dataOnly="0" outline="0" fieldPosition="0"/>
    </format>
    <format dxfId="33">
      <pivotArea dataOnly="0" labelOnly="1" outline="0" axis="axisValues" fieldPosition="0"/>
    </format>
    <format dxfId="32">
      <pivotArea outline="0" collapsedLevelsAreSubtotals="1" fieldPosition="0"/>
    </format>
    <format dxfId="31">
      <pivotArea outline="0" collapsedLevelsAreSubtotals="1" fieldPosition="0"/>
    </format>
    <format dxfId="30">
      <pivotArea dataOnly="0" labelOnly="1" outline="0" axis="axisValues" fieldPosition="0"/>
    </format>
  </formats>
  <pivotTableStyleInfo name="PivotStyleLight16" showRowHeaders="1" showColHeaders="0"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Customers" cacheId="2" applyNumberFormats="0" applyBorderFormats="0" applyFontFormats="0" applyPatternFormats="0" applyAlignmentFormats="0" applyWidthHeightFormats="1" dataCaption="Values" updatedVersion="8" minRefreshableVersion="5" useAutoFormatting="1" itemPrintTitles="1" createdVersion="5" indent="0" outline="1" outlineData="1" multipleFieldFilters="0">
  <location ref="C4:C11" firstHeaderRow="1" firstDataRow="1" firstDataCol="1"/>
  <pivotFields count="20">
    <pivotField axis="axisRow" showAll="0">
      <items count="127">
        <item m="1" x="64"/>
        <item m="1" x="9"/>
        <item m="1" x="17"/>
        <item m="1" x="29"/>
        <item m="1" x="40"/>
        <item m="1" x="60"/>
        <item m="1" x="70"/>
        <item m="1" x="78"/>
        <item m="1" x="119"/>
        <item m="1" x="7"/>
        <item m="1" x="25"/>
        <item m="1" x="46"/>
        <item m="1" x="57"/>
        <item m="1" x="83"/>
        <item m="1" x="123"/>
        <item m="1" x="12"/>
        <item m="1" x="22"/>
        <item m="1" x="34"/>
        <item m="1" x="55"/>
        <item m="1" x="66"/>
        <item m="1" x="74"/>
        <item m="1" x="81"/>
        <item m="1" x="89"/>
        <item m="1" x="10"/>
        <item m="1" x="32"/>
        <item m="1" x="52"/>
        <item m="1" x="72"/>
        <item m="1" x="93"/>
        <item m="1" x="18"/>
        <item m="1" x="30"/>
        <item m="1" x="41"/>
        <item m="1" x="50"/>
        <item m="1" x="61"/>
        <item m="1" x="79"/>
        <item m="1" x="91"/>
        <item m="1" x="95"/>
        <item m="1" x="26"/>
        <item m="1" x="47"/>
        <item m="1" x="58"/>
        <item m="1" x="68"/>
        <item m="1" x="77"/>
        <item m="1" x="84"/>
        <item x="4"/>
        <item m="1" x="98"/>
        <item m="1" x="35"/>
        <item m="1" x="56"/>
        <item m="1" x="67"/>
        <item m="1" x="82"/>
        <item m="1" x="90"/>
        <item m="1" x="53"/>
        <item m="1" x="65"/>
        <item m="1" x="73"/>
        <item m="1" x="80"/>
        <item m="1" x="87"/>
        <item m="1" x="94"/>
        <item m="1" x="100"/>
        <item m="1" x="102"/>
        <item m="1" x="71"/>
        <item m="1" x="86"/>
        <item m="1" x="92"/>
        <item m="1" x="96"/>
        <item m="1" x="99"/>
        <item m="1" x="104"/>
        <item m="1" x="103"/>
        <item m="1" x="106"/>
        <item m="1" x="110"/>
        <item m="1" x="117"/>
        <item m="1" x="124"/>
        <item m="1" x="13"/>
        <item m="1" x="23"/>
        <item m="1" x="36"/>
        <item m="1" x="105"/>
        <item m="1" x="114"/>
        <item m="1" x="116"/>
        <item m="1" x="122"/>
        <item m="1" x="11"/>
        <item m="1" x="21"/>
        <item m="1" x="33"/>
        <item m="1" x="43"/>
        <item m="1" x="54"/>
        <item m="1" x="107"/>
        <item m="1" x="113"/>
        <item x="3"/>
        <item x="0"/>
        <item x="1"/>
        <item m="1" x="31"/>
        <item m="1" x="42"/>
        <item x="5"/>
        <item m="1" x="62"/>
        <item m="1" x="111"/>
        <item x="2"/>
        <item m="1" x="15"/>
        <item m="1" x="27"/>
        <item m="1" x="39"/>
        <item m="1" x="48"/>
        <item m="1" x="59"/>
        <item m="1" x="69"/>
        <item m="1" x="115"/>
        <item m="1" x="118"/>
        <item m="1" x="125"/>
        <item m="1" x="14"/>
        <item m="1" x="24"/>
        <item m="1" x="37"/>
        <item m="1" x="44"/>
        <item m="1" x="8"/>
        <item m="1" x="38"/>
        <item m="1" x="108"/>
        <item m="1" x="120"/>
        <item m="1" x="101"/>
        <item m="1" x="76"/>
        <item m="1" x="112"/>
        <item m="1" x="88"/>
        <item m="1" x="85"/>
        <item m="1" x="109"/>
        <item m="1" x="121"/>
        <item m="1" x="49"/>
        <item m="1" x="19"/>
        <item m="1" x="97"/>
        <item m="1" x="28"/>
        <item m="1" x="75"/>
        <item m="1" x="6"/>
        <item m="1" x="16"/>
        <item m="1" x="45"/>
        <item m="1" x="20"/>
        <item m="1" x="51"/>
        <item m="1" x="63"/>
        <item t="default"/>
      </items>
    </pivotField>
    <pivotField showAll="0"/>
    <pivotField showAll="0">
      <items count="10">
        <item m="1" x="1"/>
        <item m="1" x="4"/>
        <item m="1" x="8"/>
        <item m="1" x="5"/>
        <item m="1" x="7"/>
        <item m="1" x="2"/>
        <item m="1" x="6"/>
        <item x="0"/>
        <item m="1" x="3"/>
        <item t="default"/>
      </items>
    </pivotField>
    <pivotField showAll="0"/>
    <pivotField showAll="0">
      <items count="4">
        <item m="1" x="2"/>
        <item x="0"/>
        <item m="1" x="1"/>
        <item t="default"/>
      </items>
    </pivotField>
    <pivotField showAll="0">
      <items count="16">
        <item m="1" x="3"/>
        <item x="0"/>
        <item x="1"/>
        <item m="1" x="10"/>
        <item m="1" x="6"/>
        <item m="1" x="5"/>
        <item m="1" x="14"/>
        <item m="1" x="7"/>
        <item x="2"/>
        <item m="1" x="12"/>
        <item m="1" x="9"/>
        <item m="1" x="11"/>
        <item m="1" x="8"/>
        <item m="1" x="13"/>
        <item m="1" x="4"/>
        <item t="default"/>
      </items>
    </pivotField>
    <pivotField numFmtId="14" showAll="0">
      <items count="629">
        <item m="1" x="545"/>
        <item m="1" x="362"/>
        <item m="1" x="68"/>
        <item m="1" x="387"/>
        <item m="1" x="76"/>
        <item m="1" x="90"/>
        <item m="1" x="407"/>
        <item m="1" x="113"/>
        <item m="1" x="424"/>
        <item m="1" x="451"/>
        <item m="1" x="345"/>
        <item m="1" x="114"/>
        <item m="1" x="524"/>
        <item m="1" x="550"/>
        <item m="1" x="590"/>
        <item m="1" x="293"/>
        <item m="1" x="302"/>
        <item m="1" x="553"/>
        <item m="1" x="580"/>
        <item m="1" x="611"/>
        <item m="1" x="344"/>
        <item m="1" x="352"/>
        <item m="1" x="91"/>
        <item m="1" x="408"/>
        <item m="1" x="425"/>
        <item m="1" x="125"/>
        <item m="1" x="435"/>
        <item m="1" x="136"/>
        <item m="1" x="452"/>
        <item m="1" x="329"/>
        <item m="1" x="28"/>
        <item m="1" x="339"/>
        <item m="1" x="32"/>
        <item m="1" x="37"/>
        <item m="1" x="353"/>
        <item m="1" x="53"/>
        <item m="1" x="62"/>
        <item m="1" x="388"/>
        <item m="1" x="78"/>
        <item m="1" x="412"/>
        <item m="1" x="127"/>
        <item m="1" x="436"/>
        <item m="1" x="453"/>
        <item m="1" x="155"/>
        <item m="1" x="364"/>
        <item m="1" x="56"/>
        <item m="1" x="373"/>
        <item m="1" x="426"/>
        <item m="1" x="140"/>
        <item m="1" x="457"/>
        <item m="1" x="469"/>
        <item m="1" x="179"/>
        <item m="1" x="484"/>
        <item m="1" x="192"/>
        <item m="1" x="496"/>
        <item m="1" x="366"/>
        <item m="1" x="58"/>
        <item m="1" x="377"/>
        <item m="1" x="383"/>
        <item m="1" x="82"/>
        <item m="1" x="428"/>
        <item m="1" x="440"/>
        <item m="1" x="142"/>
        <item m="1" x="159"/>
        <item m="1" x="167"/>
        <item m="1" x="478"/>
        <item m="1" x="194"/>
        <item m="1" x="217"/>
        <item m="1" x="73"/>
        <item m="1" x="403"/>
        <item m="1" x="106"/>
        <item m="1" x="415"/>
        <item m="1" x="429"/>
        <item m="1" x="130"/>
        <item m="1" x="471"/>
        <item m="1" x="479"/>
        <item m="1" x="206"/>
        <item m="1" x="231"/>
        <item m="1" x="533"/>
        <item m="1" x="546"/>
        <item m="1" x="404"/>
        <item m="1" x="96"/>
        <item m="1" x="410"/>
        <item m="1" x="418"/>
        <item m="1" x="119"/>
        <item m="1" x="220"/>
        <item m="1" x="232"/>
        <item m="1" x="534"/>
        <item m="1" x="547"/>
        <item m="1" x="249"/>
        <item m="1" x="564"/>
        <item m="1" x="263"/>
        <item m="1" x="422"/>
        <item m="1" x="122"/>
        <item m="1" x="481"/>
        <item m="1" x="511"/>
        <item m="1" x="565"/>
        <item m="1" x="577"/>
        <item m="1" x="276"/>
        <item m="1" x="588"/>
        <item m="1" x="281"/>
        <item m="1" x="599"/>
        <item m="1" x="447"/>
        <item m="1" x="151"/>
        <item m="1" x="463"/>
        <item m="1" x="163"/>
        <item m="1" x="173"/>
        <item m="1" x="208"/>
        <item m="1" x="513"/>
        <item m="1" x="523"/>
        <item m="1" x="578"/>
        <item m="1" x="283"/>
        <item m="1" x="601"/>
        <item m="1" x="292"/>
        <item m="1" x="608"/>
        <item m="1" x="301"/>
        <item m="1" x="475"/>
        <item m="1" x="188"/>
        <item m="1" x="252"/>
        <item m="1" x="567"/>
        <item m="1" x="579"/>
        <item m="1" x="294"/>
        <item m="1" x="610"/>
        <item m="1" x="617"/>
        <item m="1" x="5"/>
        <item m="1" x="311"/>
        <item m="1" x="201"/>
        <item m="1" x="506"/>
        <item m="1" x="210"/>
        <item m="1" x="224"/>
        <item m="1" x="582"/>
        <item m="1" x="277"/>
        <item m="1" x="619"/>
        <item m="1" x="309"/>
        <item m="1" x="313"/>
        <item m="1" x="323"/>
        <item m="1" x="19"/>
        <item m="1" x="518"/>
        <item m="1" x="225"/>
        <item m="1" x="527"/>
        <item m="1" x="236"/>
        <item m="1" x="539"/>
        <item m="1" x="570"/>
        <item m="1" x="295"/>
        <item m="1" x="612"/>
        <item m="1" x="314"/>
        <item m="1" x="326"/>
        <item m="1" x="335"/>
        <item m="1" x="541"/>
        <item m="1" x="244"/>
        <item m="1" x="257"/>
        <item m="1" x="572"/>
        <item m="1" x="270"/>
        <item m="1" x="594"/>
        <item m="1" x="623"/>
        <item m="1" x="6"/>
        <item m="1" x="319"/>
        <item m="1" x="21"/>
        <item m="1" x="328"/>
        <item m="1" x="337"/>
        <item m="1" x="343"/>
        <item m="1" x="44"/>
        <item m="1" x="321"/>
        <item m="1" x="16"/>
        <item m="1" x="324"/>
        <item m="1" x="27"/>
        <item m="1" x="36"/>
        <item m="1" x="46"/>
        <item m="1" x="380"/>
        <item m="1" x="69"/>
        <item m="1" x="77"/>
        <item m="1" x="399"/>
        <item m="1" x="102"/>
        <item m="1" x="126"/>
        <item m="1" x="137"/>
        <item m="1" x="330"/>
        <item m="1" x="340"/>
        <item m="1" x="33"/>
        <item m="1" x="48"/>
        <item m="1" x="54"/>
        <item m="1" x="389"/>
        <item m="1" x="79"/>
        <item m="1" x="92"/>
        <item m="1" x="103"/>
        <item m="1" x="115"/>
        <item m="1" x="139"/>
        <item m="1" x="455"/>
        <item m="1" x="156"/>
        <item m="1" x="39"/>
        <item m="1" x="356"/>
        <item m="1" x="50"/>
        <item m="1" x="376"/>
        <item m="1" x="427"/>
        <item m="1" x="470"/>
        <item m="1" x="180"/>
        <item m="1" x="193"/>
        <item m="1" x="497"/>
        <item m="1" x="369"/>
        <item m="1" x="59"/>
        <item m="1" x="378"/>
        <item m="1" x="65"/>
        <item m="1" x="84"/>
        <item m="1" x="409"/>
        <item m="1" x="104"/>
        <item m="1" x="129"/>
        <item m="1" x="143"/>
        <item m="1" x="460"/>
        <item m="1" x="168"/>
        <item m="1" x="181"/>
        <item m="1" x="498"/>
        <item m="1" x="205"/>
        <item m="1" x="218"/>
        <item m="1" x="385"/>
        <item m="1" x="75"/>
        <item m="1" x="393"/>
        <item m="1" x="417"/>
        <item m="1" x="443"/>
        <item m="1" x="144"/>
        <item m="1" x="160"/>
        <item m="1" x="480"/>
        <item m="1" x="183"/>
        <item m="1" x="196"/>
        <item m="1" x="499"/>
        <item m="1" x="510"/>
        <item m="1" x="219"/>
        <item m="1" x="238"/>
        <item m="1" x="405"/>
        <item m="1" x="98"/>
        <item m="1" x="109"/>
        <item m="1" x="420"/>
        <item m="1" x="485"/>
        <item m="1" x="233"/>
        <item m="1" x="535"/>
        <item m="1" x="250"/>
        <item m="1" x="264"/>
        <item m="1" x="123"/>
        <item m="1" x="432"/>
        <item m="1" x="133"/>
        <item m="1" x="487"/>
        <item m="1" x="198"/>
        <item m="1" x="501"/>
        <item m="1" x="251"/>
        <item m="1" x="265"/>
        <item m="1" x="589"/>
        <item m="1" x="282"/>
        <item m="1" x="600"/>
        <item m="1" x="448"/>
        <item m="1" x="153"/>
        <item m="1" x="465"/>
        <item m="1" x="164"/>
        <item m="1" x="474"/>
        <item m="1" x="490"/>
        <item m="1" x="551"/>
        <item m="1" x="591"/>
        <item m="1" x="284"/>
        <item m="1" x="609"/>
        <item m="1" x="303"/>
        <item m="1" x="616"/>
        <item m="1" x="477"/>
        <item m="1" x="175"/>
        <item m="1" x="536"/>
        <item m="1" x="554"/>
        <item m="1" x="253"/>
        <item m="1" x="568"/>
        <item m="1" x="308"/>
        <item m="1" x="312"/>
        <item m="1" x="491"/>
        <item m="1" x="507"/>
        <item m="1" x="212"/>
        <item m="1" x="517"/>
        <item m="1" x="569"/>
        <item m="1" x="583"/>
        <item m="1" x="279"/>
        <item m="1" x="592"/>
        <item m="1" x="287"/>
        <item m="1" x="620"/>
        <item m="1" x="14"/>
        <item m="1" x="20"/>
        <item m="1" x="519"/>
        <item m="1" x="227"/>
        <item m="1" x="529"/>
        <item m="1" x="304"/>
        <item m="1" x="622"/>
        <item m="1" x="318"/>
        <item m="1" x="15"/>
        <item m="1" x="327"/>
        <item m="1" x="336"/>
        <item m="1" x="543"/>
        <item m="1" x="559"/>
        <item m="1" x="574"/>
        <item m="1" x="596"/>
        <item m="1" x="315"/>
        <item m="1" x="320"/>
        <item m="1" x="22"/>
        <item m="1" x="25"/>
        <item m="1" x="35"/>
        <item m="1" x="351"/>
        <item m="1" x="45"/>
        <item m="1" x="322"/>
        <item m="1" x="17"/>
        <item m="1" x="325"/>
        <item m="1" x="346"/>
        <item m="1" x="47"/>
        <item m="1" x="400"/>
        <item m="1" x="128"/>
        <item m="1" x="437"/>
        <item m="1" x="138"/>
        <item m="1" x="454"/>
        <item m="1" x="332"/>
        <item m="1" x="29"/>
        <item m="1" x="341"/>
        <item m="1" x="34"/>
        <item m="1" x="38"/>
        <item m="1" x="354"/>
        <item m="1" x="374"/>
        <item m="1" x="381"/>
        <item m="1" x="116"/>
        <item m="1" x="141"/>
        <item m="1" x="458"/>
        <item m="1" x="157"/>
        <item m="1" x="349"/>
        <item m="1" x="40"/>
        <item m="1" x="357"/>
        <item m="1" x="413"/>
        <item m="1" x="23"/>
        <item m="1" x="331"/>
        <item m="1" x="347"/>
        <item m="1" x="363"/>
        <item m="1" x="55"/>
        <item m="1" x="456"/>
        <item m="1" x="80"/>
        <item m="1" x="401"/>
        <item m="1" x="438"/>
        <item m="1" x="459"/>
        <item m="1" x="158"/>
        <item m="1" x="390"/>
        <item m="1" x="85"/>
        <item m="1" x="105"/>
        <item m="1" x="414"/>
        <item m="1" x="169"/>
        <item m="1" x="182"/>
        <item m="1" x="386"/>
        <item m="1" x="394"/>
        <item m="1" x="118"/>
        <item m="1" x="145"/>
        <item m="1" x="461"/>
        <item m="1" x="472"/>
        <item m="1" x="171"/>
        <item m="1" x="207"/>
        <item m="1" x="397"/>
        <item m="1" x="411"/>
        <item m="1" x="444"/>
        <item m="1" x="147"/>
        <item m="1" x="161"/>
        <item m="1" x="184"/>
        <item m="1" x="486"/>
        <item m="1" x="197"/>
        <item m="1" x="149"/>
        <item m="1" x="462"/>
        <item m="1" x="473"/>
        <item m="1" x="488"/>
        <item m="1" x="502"/>
        <item m="1" x="512"/>
        <item m="1" x="239"/>
        <item m="1" x="548"/>
        <item m="1" x="566"/>
        <item m="1" x="135"/>
        <item m="1" x="449"/>
        <item m="1" x="165"/>
        <item m="1" x="174"/>
        <item m="1" x="199"/>
        <item m="1" x="209"/>
        <item m="1" x="221"/>
        <item m="1" x="240"/>
        <item m="1" x="285"/>
        <item m="1" x="602"/>
        <item m="1" x="483"/>
        <item m="1" x="504"/>
        <item m="1" x="515"/>
        <item m="1" x="525"/>
        <item m="1" x="537"/>
        <item m="1" x="241"/>
        <item m="1" x="581"/>
        <item m="1" x="618"/>
        <item m="1" x="177"/>
        <item m="1" x="190"/>
        <item m="1" x="213"/>
        <item m="1" x="235"/>
        <item m="1" x="242"/>
        <item m="1" x="267"/>
        <item m="1" x="603"/>
        <item m="1" x="493"/>
        <item m="1" x="214"/>
        <item m="1" x="530"/>
        <item m="1" x="540"/>
        <item m="1" x="571"/>
        <item m="1" x="584"/>
        <item m="1" x="305"/>
        <item m="1" x="237"/>
        <item m="1" x="245"/>
        <item m="1" x="258"/>
        <item m="1" x="575"/>
        <item m="1" x="605"/>
        <item m="1" x="306"/>
        <item m="1" x="624"/>
        <item m="1" x="7"/>
        <item m="1" x="316"/>
        <item m="1" x="338"/>
        <item m="1" x="544"/>
        <item m="1" x="561"/>
        <item m="1" x="260"/>
        <item m="1" x="587"/>
        <item m="1" x="298"/>
        <item m="1" x="625"/>
        <item m="1" x="8"/>
        <item m="1" x="317"/>
        <item m="1" x="24"/>
        <item m="1" x="333"/>
        <item m="1" x="342"/>
        <item m="1" x="355"/>
        <item m="1" x="49"/>
        <item m="1" x="365"/>
        <item m="1" x="57"/>
        <item m="1" x="375"/>
        <item m="1" x="63"/>
        <item m="1" x="70"/>
        <item m="1" x="334"/>
        <item m="1" x="31"/>
        <item m="1" x="350"/>
        <item m="1" x="358"/>
        <item m="1" x="367"/>
        <item m="1" x="72"/>
        <item m="1" x="83"/>
        <item m="1" x="441"/>
        <item m="1" x="41"/>
        <item m="1" x="360"/>
        <item m="1" x="371"/>
        <item m="1" x="74"/>
        <item m="1" x="392"/>
        <item m="1" x="94"/>
        <item m="1" x="107"/>
        <item m="1" x="416"/>
        <item m="1" x="117"/>
        <item m="1" x="430"/>
        <item m="1" x="170"/>
        <item m="1" x="195"/>
        <item m="1" x="396"/>
        <item m="1" x="97"/>
        <item m="1" x="108"/>
        <item m="1" x="419"/>
        <item m="1" x="120"/>
        <item m="1" x="431"/>
        <item m="1" x="131"/>
        <item m="1" x="146"/>
        <item m="1" x="88"/>
        <item m="1" x="406"/>
        <item m="1" x="100"/>
        <item m="1" x="110"/>
        <item m="1" x="132"/>
        <item m="1" x="446"/>
        <item m="1" x="162"/>
        <item m="1" x="172"/>
        <item m="1" x="185"/>
        <item m="1" x="500"/>
        <item m="1" x="124"/>
        <item m="1" x="152"/>
        <item m="1" x="464"/>
        <item m="1" x="482"/>
        <item m="1" x="186"/>
        <item m="1" x="489"/>
        <item m="1" x="514"/>
        <item m="1" x="549"/>
        <item m="1" x="434"/>
        <item m="1" x="467"/>
        <item m="1" x="476"/>
        <item m="1" x="189"/>
        <item m="1" x="503"/>
        <item m="1" x="552"/>
        <item m="1" x="286"/>
        <item m="1" x="450"/>
        <item m="1" x="176"/>
        <item m="1" x="202"/>
        <item m="1" x="211"/>
        <item m="1" x="234"/>
        <item m="1" x="556"/>
        <item m="1" x="254"/>
        <item m="1" x="266"/>
        <item m="1" x="278"/>
        <item m="1" x="178"/>
        <item m="1" x="509"/>
        <item m="1" x="226"/>
        <item m="1" x="528"/>
        <item m="1" x="256"/>
        <item m="1" x="604"/>
        <item m="1" x="621"/>
        <item m="1" x="495"/>
        <item m="1" x="216"/>
        <item m="1" x="521"/>
        <item m="1" x="229"/>
        <item m="1" x="542"/>
        <item m="1" x="558"/>
        <item m="1" x="573"/>
        <item m="1" x="585"/>
        <item m="1" x="595"/>
        <item m="1" x="296"/>
        <item m="1" x="11"/>
        <item m="1" x="246"/>
        <item m="1" x="560"/>
        <item m="1" x="259"/>
        <item m="1" x="272"/>
        <item m="1" x="280"/>
        <item m="1" x="289"/>
        <item m="1" x="606"/>
        <item m="1" x="614"/>
        <item m="1" x="248"/>
        <item m="1" x="262"/>
        <item m="1" x="274"/>
        <item m="1" x="598"/>
        <item m="1" x="290"/>
        <item m="1" x="607"/>
        <item m="1" x="626"/>
        <item m="1" x="9"/>
        <item m="1" x="12"/>
        <item m="1" x="18"/>
        <item m="1" x="30"/>
        <item m="1" x="348"/>
        <item m="1" x="51"/>
        <item m="1" x="382"/>
        <item m="1" x="71"/>
        <item m="1" x="81"/>
        <item m="1" x="93"/>
        <item m="1" x="439"/>
        <item m="1" x="370"/>
        <item m="1" x="66"/>
        <item m="1" x="384"/>
        <item m="1" x="391"/>
        <item m="1" x="402"/>
        <item m="1" x="442"/>
        <item m="1" x="43"/>
        <item m="1" x="61"/>
        <item m="1" x="67"/>
        <item m="1" x="395"/>
        <item m="1" x="86"/>
        <item m="1" x="95"/>
        <item m="1" x="372"/>
        <item m="1" x="379"/>
        <item m="1" x="398"/>
        <item m="1" x="87"/>
        <item m="1" x="99"/>
        <item m="1" x="421"/>
        <item m="1" x="121"/>
        <item m="1" x="445"/>
        <item m="1" x="148"/>
        <item m="1" x="89"/>
        <item m="1" x="101"/>
        <item m="1" x="111"/>
        <item m="1" x="134"/>
        <item m="1" x="150"/>
        <item m="1" x="112"/>
        <item m="1" x="423"/>
        <item m="1" x="433"/>
        <item m="1" x="466"/>
        <item m="1" x="166"/>
        <item m="1" x="187"/>
        <item m="1" x="222"/>
        <item m="1" x="154"/>
        <item m="1" x="200"/>
        <item m="1" x="505"/>
        <item m="1" x="516"/>
        <item m="1" x="223"/>
        <item m="1" x="555"/>
        <item m="1" x="468"/>
        <item m="1" x="191"/>
        <item m="1" x="492"/>
        <item m="1" x="203"/>
        <item m="1" x="508"/>
        <item m="1" x="526"/>
        <item m="1" x="538"/>
        <item m="1" x="255"/>
        <item m="1" x="268"/>
        <item m="1" x="494"/>
        <item m="1" x="215"/>
        <item m="1" x="520"/>
        <item m="1" x="228"/>
        <item m="1" x="243"/>
        <item m="1" x="557"/>
        <item m="1" x="269"/>
        <item m="1" x="593"/>
        <item m="1" x="204"/>
        <item m="1" x="522"/>
        <item m="1" x="230"/>
        <item m="1" x="531"/>
        <item m="1" x="271"/>
        <item m="1" x="586"/>
        <item m="1" x="288"/>
        <item m="1" x="297"/>
        <item m="1" x="613"/>
        <item m="1" x="532"/>
        <item m="1" x="247"/>
        <item m="1" x="562"/>
        <item m="1" x="261"/>
        <item m="1" x="576"/>
        <item m="1" x="273"/>
        <item m="1" x="597"/>
        <item m="1" x="299"/>
        <item m="1" x="615"/>
        <item m="1" x="563"/>
        <item m="1" x="275"/>
        <item m="1" x="291"/>
        <item m="1" x="300"/>
        <item m="1" x="307"/>
        <item m="1" x="627"/>
        <item m="1" x="310"/>
        <item m="1" x="10"/>
        <item m="1" x="13"/>
        <item m="1" x="26"/>
        <item x="4"/>
        <item x="0"/>
        <item x="3"/>
        <item x="2"/>
        <item x="1"/>
        <item m="1" x="359"/>
        <item m="1" x="368"/>
        <item m="1" x="64"/>
        <item m="1" x="42"/>
        <item m="1" x="361"/>
        <item m="1" x="52"/>
        <item m="1" x="6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7">
    <i>
      <x v="42"/>
    </i>
    <i>
      <x v="82"/>
    </i>
    <i>
      <x v="83"/>
    </i>
    <i>
      <x v="84"/>
    </i>
    <i>
      <x v="87"/>
    </i>
    <i>
      <x v="90"/>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200-000001000000}" name="Orders" cacheId="2" applyNumberFormats="0" applyBorderFormats="0" applyFontFormats="0" applyPatternFormats="0" applyAlignmentFormats="0" applyWidthHeightFormats="1" dataCaption="Values" updatedVersion="8" minRefreshableVersion="5" useAutoFormatting="1" itemPrintTitles="1" createdVersion="5" indent="0" outline="1" outlineData="1" multipleFieldFilters="0">
  <location ref="F4:F11" firstHeaderRow="1" firstDataRow="1" firstDataCol="1"/>
  <pivotFields count="20">
    <pivotField showAll="0"/>
    <pivotField showAll="0"/>
    <pivotField showAll="0">
      <items count="10">
        <item m="1" x="1"/>
        <item m="1" x="4"/>
        <item m="1" x="8"/>
        <item m="1" x="5"/>
        <item m="1" x="7"/>
        <item m="1" x="2"/>
        <item m="1" x="6"/>
        <item x="0"/>
        <item m="1" x="3"/>
        <item t="default"/>
      </items>
    </pivotField>
    <pivotField axis="axisRow" showAll="0">
      <items count="844">
        <item m="1" x="49"/>
        <item m="1" x="53"/>
        <item m="1" x="57"/>
        <item m="1" x="60"/>
        <item m="1" x="64"/>
        <item m="1" x="70"/>
        <item m="1" x="76"/>
        <item m="1" x="432"/>
        <item m="1" x="435"/>
        <item m="1" x="437"/>
        <item m="1" x="439"/>
        <item m="1" x="441"/>
        <item m="1" x="443"/>
        <item m="1" x="445"/>
        <item m="1" x="447"/>
        <item m="1" x="451"/>
        <item m="1" x="455"/>
        <item m="1" x="19"/>
        <item m="1" x="22"/>
        <item m="1" x="25"/>
        <item m="1" x="27"/>
        <item m="1" x="29"/>
        <item m="1" x="31"/>
        <item m="1" x="33"/>
        <item m="1" x="35"/>
        <item m="1" x="39"/>
        <item m="1" x="43"/>
        <item m="1" x="422"/>
        <item m="1" x="423"/>
        <item m="1" x="424"/>
        <item m="1" x="425"/>
        <item m="1" x="426"/>
        <item m="1" x="427"/>
        <item m="1" x="428"/>
        <item m="1" x="429"/>
        <item m="1" x="431"/>
        <item m="1" x="434"/>
        <item m="1" x="7"/>
        <item m="1" x="8"/>
        <item m="1" x="9"/>
        <item m="1" x="10"/>
        <item m="1" x="11"/>
        <item m="1" x="14"/>
        <item m="1" x="15"/>
        <item m="1" x="16"/>
        <item m="1" x="18"/>
        <item m="1" x="21"/>
        <item m="1" x="535"/>
        <item m="1" x="540"/>
        <item m="1" x="543"/>
        <item m="1" x="546"/>
        <item m="1" x="549"/>
        <item m="1" x="552"/>
        <item m="1" x="555"/>
        <item m="1" x="558"/>
        <item m="1" x="563"/>
        <item m="1" x="568"/>
        <item m="1" x="134"/>
        <item m="1" x="139"/>
        <item m="1" x="143"/>
        <item m="1" x="146"/>
        <item m="1" x="149"/>
        <item m="1" x="152"/>
        <item m="1" x="155"/>
        <item m="1" x="159"/>
        <item m="1" x="164"/>
        <item m="1" x="169"/>
        <item m="1" x="504"/>
        <item m="1" x="509"/>
        <item m="1" x="512"/>
        <item m="1" x="515"/>
        <item m="1" x="518"/>
        <item m="1" x="521"/>
        <item m="1" x="524"/>
        <item m="1" x="528"/>
        <item m="1" x="533"/>
        <item m="1" x="539"/>
        <item m="1" x="102"/>
        <item m="1" x="107"/>
        <item m="1" x="111"/>
        <item m="1" x="114"/>
        <item m="1" x="117"/>
        <item m="1" x="120"/>
        <item m="1" x="123"/>
        <item m="1" x="127"/>
        <item m="1" x="132"/>
        <item m="1" x="138"/>
        <item m="1" x="473"/>
        <item m="1" x="478"/>
        <item m="1" x="481"/>
        <item m="1" x="484"/>
        <item m="1" x="487"/>
        <item m="1" x="490"/>
        <item m="1" x="493"/>
        <item m="1" x="497"/>
        <item m="1" x="502"/>
        <item m="1" x="508"/>
        <item m="1" x="68"/>
        <item m="1" x="74"/>
        <item m="1" x="79"/>
        <item m="1" x="82"/>
        <item m="1" x="85"/>
        <item m="1" x="88"/>
        <item m="1" x="91"/>
        <item m="1" x="95"/>
        <item m="1" x="100"/>
        <item m="1" x="106"/>
        <item m="1" x="450"/>
        <item m="1" x="454"/>
        <item m="1" x="458"/>
        <item m="1" x="460"/>
        <item m="1" x="462"/>
        <item m="1" x="464"/>
        <item m="1" x="466"/>
        <item m="1" x="468"/>
        <item m="1" x="472"/>
        <item m="1" x="477"/>
        <item m="1" x="38"/>
        <item m="1" x="42"/>
        <item m="1" x="46"/>
        <item m="1" x="48"/>
        <item m="1" x="51"/>
        <item m="1" x="56"/>
        <item m="1" x="59"/>
        <item m="1" x="62"/>
        <item m="1" x="67"/>
        <item m="1" x="73"/>
        <item m="1" x="430"/>
        <item m="1" x="433"/>
        <item m="1" x="436"/>
        <item m="1" x="438"/>
        <item m="1" x="440"/>
        <item m="1" x="442"/>
        <item m="1" x="444"/>
        <item m="1" x="446"/>
        <item m="1" x="449"/>
        <item m="1" x="453"/>
        <item m="1" x="17"/>
        <item m="1" x="20"/>
        <item m="1" x="23"/>
        <item m="1" x="26"/>
        <item m="1" x="28"/>
        <item m="1" x="30"/>
        <item m="1" x="32"/>
        <item m="1" x="34"/>
        <item m="1" x="37"/>
        <item m="1" x="41"/>
        <item m="1" x="562"/>
        <item m="1" x="567"/>
        <item m="1" x="571"/>
        <item m="1" x="573"/>
        <item m="1" x="575"/>
        <item m="1" x="577"/>
        <item m="1" x="579"/>
        <item m="1" x="581"/>
        <item m="1" x="584"/>
        <item m="1" x="587"/>
        <item m="1" x="163"/>
        <item m="1" x="168"/>
        <item m="1" x="172"/>
        <item m="1" x="175"/>
        <item m="1" x="177"/>
        <item m="1" x="179"/>
        <item m="1" x="181"/>
        <item m="1" x="183"/>
        <item m="1" x="186"/>
        <item m="1" x="189"/>
        <item m="1" x="532"/>
        <item m="1" x="538"/>
        <item m="1" x="542"/>
        <item m="1" x="545"/>
        <item m="1" x="548"/>
        <item m="1" x="551"/>
        <item m="1" x="554"/>
        <item m="1" x="557"/>
        <item m="1" x="561"/>
        <item m="1" x="566"/>
        <item m="1" x="131"/>
        <item m="1" x="137"/>
        <item m="1" x="141"/>
        <item m="1" x="145"/>
        <item m="1" x="148"/>
        <item m="1" x="151"/>
        <item m="1" x="154"/>
        <item m="1" x="158"/>
        <item m="1" x="162"/>
        <item m="1" x="167"/>
        <item m="1" x="501"/>
        <item m="1" x="507"/>
        <item m="1" x="511"/>
        <item m="1" x="514"/>
        <item m="1" x="517"/>
        <item m="1" x="520"/>
        <item m="1" x="523"/>
        <item m="1" x="527"/>
        <item m="1" x="531"/>
        <item m="1" x="537"/>
        <item m="1" x="99"/>
        <item m="1" x="105"/>
        <item m="1" x="109"/>
        <item m="1" x="113"/>
        <item m="1" x="116"/>
        <item m="1" x="119"/>
        <item m="1" x="122"/>
        <item m="1" x="126"/>
        <item m="1" x="130"/>
        <item m="1" x="136"/>
        <item m="1" x="471"/>
        <item m="1" x="476"/>
        <item m="1" x="480"/>
        <item m="1" x="483"/>
        <item m="1" x="486"/>
        <item m="1" x="489"/>
        <item m="1" x="492"/>
        <item m="1" x="496"/>
        <item m="1" x="500"/>
        <item m="1" x="506"/>
        <item m="1" x="66"/>
        <item m="1" x="72"/>
        <item m="1" x="77"/>
        <item m="1" x="81"/>
        <item m="1" x="84"/>
        <item m="1" x="87"/>
        <item m="1" x="90"/>
        <item m="1" x="94"/>
        <item m="1" x="98"/>
        <item m="1" x="104"/>
        <item m="1" x="448"/>
        <item m="1" x="452"/>
        <item m="1" x="456"/>
        <item m="1" x="459"/>
        <item m="1" x="461"/>
        <item m="1" x="463"/>
        <item m="1" x="465"/>
        <item m="1" x="467"/>
        <item m="1" x="470"/>
        <item m="1" x="475"/>
        <item m="1" x="36"/>
        <item m="1" x="40"/>
        <item m="1" x="44"/>
        <item m="1" x="47"/>
        <item m="1" x="50"/>
        <item m="1" x="54"/>
        <item m="1" x="58"/>
        <item m="1" x="61"/>
        <item m="1" x="65"/>
        <item m="1" x="71"/>
        <item m="1" x="583"/>
        <item m="1" x="586"/>
        <item m="1" x="588"/>
        <item m="1" x="590"/>
        <item m="1" x="591"/>
        <item m="1" x="592"/>
        <item m="1" x="593"/>
        <item m="1" x="594"/>
        <item m="1" x="595"/>
        <item m="1" x="596"/>
        <item m="1" x="185"/>
        <item m="1" x="188"/>
        <item m="1" x="190"/>
        <item m="1" x="191"/>
        <item m="1" x="192"/>
        <item m="1" x="193"/>
        <item m="1" x="194"/>
        <item m="1" x="196"/>
        <item m="1" x="197"/>
        <item m="1" x="198"/>
        <item m="1" x="560"/>
        <item m="1" x="565"/>
        <item m="1" x="569"/>
        <item m="1" x="572"/>
        <item m="1" x="574"/>
        <item m="1" x="576"/>
        <item m="1" x="578"/>
        <item m="1" x="580"/>
        <item m="1" x="582"/>
        <item m="1" x="585"/>
        <item m="1" x="161"/>
        <item m="1" x="166"/>
        <item m="1" x="170"/>
        <item m="1" x="174"/>
        <item m="1" x="176"/>
        <item m="1" x="178"/>
        <item m="1" x="180"/>
        <item m="1" x="182"/>
        <item m="1" x="184"/>
        <item m="1" x="187"/>
        <item m="1" x="530"/>
        <item m="1" x="536"/>
        <item m="1" x="541"/>
        <item m="1" x="544"/>
        <item m="1" x="547"/>
        <item m="1" x="550"/>
        <item m="1" x="553"/>
        <item m="1" x="556"/>
        <item m="1" x="559"/>
        <item m="1" x="564"/>
        <item m="1" x="129"/>
        <item m="1" x="135"/>
        <item m="1" x="140"/>
        <item m="1" x="144"/>
        <item m="1" x="147"/>
        <item m="1" x="150"/>
        <item m="1" x="153"/>
        <item m="1" x="156"/>
        <item m="1" x="160"/>
        <item m="1" x="165"/>
        <item m="1" x="499"/>
        <item m="1" x="505"/>
        <item m="1" x="510"/>
        <item m="1" x="513"/>
        <item m="1" x="516"/>
        <item m="1" x="519"/>
        <item m="1" x="522"/>
        <item m="1" x="525"/>
        <item m="1" x="529"/>
        <item m="1" x="534"/>
        <item m="1" x="97"/>
        <item m="1" x="103"/>
        <item m="1" x="108"/>
        <item m="1" x="112"/>
        <item m="1" x="115"/>
        <item m="1" x="118"/>
        <item m="1" x="121"/>
        <item m="1" x="124"/>
        <item m="1" x="128"/>
        <item m="1" x="133"/>
        <item m="1" x="469"/>
        <item m="1" x="474"/>
        <item m="1" x="479"/>
        <item m="1" x="482"/>
        <item m="1" x="485"/>
        <item m="1" x="488"/>
        <item m="1" x="491"/>
        <item m="1" x="494"/>
        <item m="1" x="498"/>
        <item m="1" x="503"/>
        <item m="1" x="63"/>
        <item m="1" x="69"/>
        <item m="1" x="75"/>
        <item m="1" x="80"/>
        <item m="1" x="83"/>
        <item m="1" x="86"/>
        <item m="1" x="89"/>
        <item m="1" x="92"/>
        <item m="1" x="96"/>
        <item m="1" x="101"/>
        <item m="1" x="233"/>
        <item m="1" x="236"/>
        <item m="1" x="238"/>
        <item m="1" x="240"/>
        <item m="1" x="242"/>
        <item m="1" x="244"/>
        <item m="1" x="246"/>
        <item m="1" x="247"/>
        <item m="1" x="248"/>
        <item m="1" x="250"/>
        <item m="1" x="626"/>
        <item m="1" x="628"/>
        <item m="1" x="630"/>
        <item m="1" x="632"/>
        <item m="1" x="634"/>
        <item m="1" x="636"/>
        <item m="1" x="638"/>
        <item m="1" x="641"/>
        <item m="1" x="643"/>
        <item m="1" x="645"/>
        <item m="1" x="223"/>
        <item m="1" x="225"/>
        <item m="1" x="226"/>
        <item m="1" x="227"/>
        <item m="1" x="228"/>
        <item m="1" x="229"/>
        <item m="1" x="230"/>
        <item m="1" x="231"/>
        <item m="1" x="232"/>
        <item m="1" x="235"/>
        <item m="1" x="616"/>
        <item m="1" x="618"/>
        <item m="1" x="619"/>
        <item m="1" x="620"/>
        <item m="1" x="621"/>
        <item m="1" x="622"/>
        <item m="1" x="623"/>
        <item m="1" x="624"/>
        <item m="1" x="625"/>
        <item m="1" x="627"/>
        <item m="1" x="213"/>
        <item m="1" x="215"/>
        <item m="1" x="216"/>
        <item m="1" x="217"/>
        <item m="1" x="218"/>
        <item m="1" x="219"/>
        <item m="1" x="220"/>
        <item m="1" x="221"/>
        <item m="1" x="222"/>
        <item m="1" x="224"/>
        <item m="1" x="606"/>
        <item m="1" x="608"/>
        <item m="1" x="609"/>
        <item m="1" x="610"/>
        <item m="1" x="611"/>
        <item m="1" x="612"/>
        <item m="1" x="613"/>
        <item m="1" x="614"/>
        <item m="1" x="615"/>
        <item m="1" x="617"/>
        <item m="1" x="204"/>
        <item m="1" x="205"/>
        <item m="1" x="206"/>
        <item m="1" x="207"/>
        <item m="1" x="208"/>
        <item m="1" x="209"/>
        <item m="1" x="210"/>
        <item m="1" x="211"/>
        <item m="1" x="212"/>
        <item m="1" x="214"/>
        <item m="1" x="597"/>
        <item m="1" x="598"/>
        <item m="1" x="599"/>
        <item m="1" x="600"/>
        <item m="1" x="601"/>
        <item m="1" x="602"/>
        <item m="1" x="603"/>
        <item m="1" x="604"/>
        <item m="1" x="605"/>
        <item m="1" x="607"/>
        <item m="1" x="199"/>
        <item m="1" x="200"/>
        <item m="1" x="201"/>
        <item m="1" x="202"/>
        <item m="1" x="203"/>
        <item m="1" x="6"/>
        <item m="1" x="24"/>
        <item m="1" x="173"/>
        <item m="1" x="142"/>
        <item m="1" x="110"/>
        <item m="1" x="78"/>
        <item m="1" x="457"/>
        <item m="1" x="45"/>
        <item m="1" x="589"/>
        <item m="1" x="570"/>
        <item m="1" x="171"/>
        <item m="1" x="157"/>
        <item m="1" x="526"/>
        <item m="1" x="125"/>
        <item m="1" x="495"/>
        <item m="1" x="93"/>
        <item m="1" x="748"/>
        <item m="1" x="805"/>
        <item m="1" x="830"/>
        <item m="1" x="833"/>
        <item m="1" x="837"/>
        <item m="1" x="839"/>
        <item m="1" x="841"/>
        <item m="1" x="12"/>
        <item m="1" x="52"/>
        <item m="1" x="694"/>
        <item m="1" x="751"/>
        <item m="1" x="806"/>
        <item m="1" x="831"/>
        <item m="1" x="834"/>
        <item m="1" x="838"/>
        <item m="1" x="840"/>
        <item m="1" x="842"/>
        <item m="1" x="13"/>
        <item m="1" x="55"/>
        <item m="1" x="695"/>
        <item m="1" x="753"/>
        <item m="1" x="803"/>
        <item m="1" x="829"/>
        <item m="1" x="832"/>
        <item m="1" x="836"/>
        <item m="1" x="195"/>
        <item m="1" x="809"/>
        <item m="1" x="835"/>
        <item m="1" x="640"/>
        <item m="1" x="762"/>
        <item m="1" x="811"/>
        <item m="1" x="709"/>
        <item m="1" x="713"/>
        <item m="1" x="716"/>
        <item m="1" x="348"/>
        <item m="1" x="343"/>
        <item m="1" x="337"/>
        <item m="1" x="333"/>
        <item m="1" x="330"/>
        <item m="1" x="327"/>
        <item m="1" x="324"/>
        <item m="1" x="321"/>
        <item m="1" x="318"/>
        <item m="1" x="313"/>
        <item m="1" x="776"/>
        <item m="1" x="719"/>
        <item m="1" x="722"/>
        <item m="1" x="725"/>
        <item m="1" x="728"/>
        <item m="1" x="732"/>
        <item m="1" x="738"/>
        <item m="1" x="743"/>
        <item m="1" x="290"/>
        <item m="1" x="293"/>
        <item m="1" x="295"/>
        <item m="1" x="297"/>
        <item m="1" x="299"/>
        <item m="1" x="301"/>
        <item m="1" x="303"/>
        <item m="1" x="306"/>
        <item m="1" x="311"/>
        <item m="1" x="317"/>
        <item m="1" x="685"/>
        <item m="1" x="688"/>
        <item m="1" x="690"/>
        <item m="1" x="692"/>
        <item m="1" x="696"/>
        <item m="1" x="698"/>
        <item m="1" x="700"/>
        <item m="1" x="703"/>
        <item m="1" x="707"/>
        <item m="1" x="712"/>
        <item m="1" x="275"/>
        <item m="1" x="278"/>
        <item m="1" x="280"/>
        <item m="1" x="282"/>
        <item m="1" x="284"/>
        <item m="1" x="285"/>
        <item m="1" x="286"/>
        <item m="1" x="287"/>
        <item m="1" x="289"/>
        <item m="1" x="292"/>
        <item m="1" x="670"/>
        <item m="1" x="673"/>
        <item m="1" x="675"/>
        <item m="1" x="677"/>
        <item m="1" x="679"/>
        <item m="1" x="680"/>
        <item m="1" x="681"/>
        <item m="1" x="682"/>
        <item m="1" x="684"/>
        <item m="1" x="687"/>
        <item m="1" x="256"/>
        <item m="1" x="258"/>
        <item m="1" x="260"/>
        <item m="1" x="263"/>
        <item m="1" x="266"/>
        <item m="1" x="268"/>
        <item m="1" x="270"/>
        <item m="1" x="272"/>
        <item m="1" x="274"/>
        <item m="1" x="277"/>
        <item m="1" x="651"/>
        <item m="1" x="653"/>
        <item m="1" x="655"/>
        <item m="1" x="658"/>
        <item m="1" x="661"/>
        <item m="1" x="663"/>
        <item m="1" x="665"/>
        <item m="1" x="667"/>
        <item m="1" x="669"/>
        <item m="1" x="672"/>
        <item m="1" x="372"/>
        <item m="1" x="377"/>
        <item m="1" x="380"/>
        <item m="1" x="383"/>
        <item m="1" x="386"/>
        <item m="1" x="389"/>
        <item m="1" x="392"/>
        <item m="1" x="395"/>
        <item m="1" x="399"/>
        <item m="1" x="403"/>
        <item m="1" x="770"/>
        <item m="1" x="774"/>
        <item m="1" x="778"/>
        <item m="1" x="781"/>
        <item m="1" x="784"/>
        <item m="1" x="787"/>
        <item m="1" x="790"/>
        <item m="1" x="793"/>
        <item m="1" x="797"/>
        <item m="1" x="801"/>
        <item m="1" x="341"/>
        <item m="1" x="346"/>
        <item m="1" x="350"/>
        <item m="1" x="353"/>
        <item m="1" x="356"/>
        <item m="1" x="359"/>
        <item m="1" x="362"/>
        <item m="1" x="365"/>
        <item m="1" x="370"/>
        <item m="1" x="376"/>
        <item m="1" x="736"/>
        <item m="1" x="741"/>
        <item m="1" x="745"/>
        <item m="1" x="749"/>
        <item m="1" x="754"/>
        <item m="1" x="757"/>
        <item m="1" x="760"/>
        <item m="1" x="764"/>
        <item m="1" x="768"/>
        <item x="4"/>
        <item m="1" x="309"/>
        <item m="1" x="315"/>
        <item m="1" x="767"/>
        <item m="1" x="773"/>
        <item m="1" x="777"/>
        <item m="1" x="780"/>
        <item m="1" x="402"/>
        <item m="1" x="398"/>
        <item m="1" x="394"/>
        <item m="1" x="391"/>
        <item m="1" x="388"/>
        <item m="1" x="385"/>
        <item m="1" x="382"/>
        <item m="1" x="379"/>
        <item m="1" x="375"/>
        <item m="1" x="369"/>
        <item m="1" x="820"/>
        <item m="1" x="817"/>
        <item m="1" x="814"/>
        <item m="1" x="812"/>
        <item m="1" x="783"/>
        <item m="1" x="786"/>
        <item m="1" x="789"/>
        <item m="1" x="792"/>
        <item m="1" x="796"/>
        <item m="1" x="800"/>
        <item m="1" x="339"/>
        <item m="1" x="345"/>
        <item m="1" x="349"/>
        <item m="1" x="352"/>
        <item m="1" x="355"/>
        <item m="1" x="358"/>
        <item m="1" x="361"/>
        <item m="1" x="364"/>
        <item m="1" x="368"/>
        <item m="1" x="374"/>
        <item m="1" x="734"/>
        <item m="1" x="740"/>
        <item m="1" x="744"/>
        <item m="1" x="747"/>
        <item m="1" x="752"/>
        <item m="1" x="756"/>
        <item m="1" x="759"/>
        <item m="1" x="763"/>
        <item m="1" x="766"/>
        <item m="1" x="772"/>
        <item m="1" x="308"/>
        <item m="1" x="314"/>
        <item m="1" x="319"/>
        <item m="1" x="322"/>
        <item m="1" x="325"/>
        <item m="1" x="328"/>
        <item m="1" x="331"/>
        <item m="1" x="334"/>
        <item m="1" x="338"/>
        <item m="1" x="344"/>
        <item m="1" x="705"/>
        <item m="1" x="710"/>
        <item m="1" x="714"/>
        <item m="1" x="717"/>
        <item m="1" x="720"/>
        <item m="1" x="723"/>
        <item m="1" x="726"/>
        <item m="1" x="729"/>
        <item m="1" x="733"/>
        <item m="1" x="739"/>
        <item m="1" x="288"/>
        <item m="1" x="291"/>
        <item m="1" x="294"/>
        <item m="1" x="296"/>
        <item m="1" x="298"/>
        <item m="1" x="300"/>
        <item m="1" x="302"/>
        <item m="1" x="304"/>
        <item m="1" x="307"/>
        <item m="1" x="312"/>
        <item m="1" x="683"/>
        <item m="1" x="686"/>
        <item m="1" x="689"/>
        <item m="1" x="691"/>
        <item m="1" x="693"/>
        <item m="1" x="697"/>
        <item m="1" x="699"/>
        <item m="1" x="701"/>
        <item m="1" x="704"/>
        <item m="1" x="708"/>
        <item m="1" x="411"/>
        <item m="1" x="413"/>
        <item m="1" x="414"/>
        <item m="1" x="415"/>
        <item m="1" x="416"/>
        <item m="1" x="417"/>
        <item m="1" x="418"/>
        <item m="1" x="419"/>
        <item m="1" x="420"/>
        <item m="1" x="421"/>
        <item m="1" x="816"/>
        <item m="1" x="819"/>
        <item m="1" x="821"/>
        <item m="1" x="822"/>
        <item m="1" x="823"/>
        <item m="1" x="824"/>
        <item m="1" x="825"/>
        <item m="1" x="826"/>
        <item m="1" x="827"/>
        <item m="1" x="828"/>
        <item m="1" x="397"/>
        <item m="1" x="401"/>
        <item m="1" x="404"/>
        <item m="1" x="405"/>
        <item m="1" x="406"/>
        <item m="1" x="407"/>
        <item m="1" x="408"/>
        <item m="1" x="409"/>
        <item m="1" x="410"/>
        <item m="1" x="412"/>
        <item m="1" x="795"/>
        <item m="1" x="799"/>
        <item m="1" x="802"/>
        <item m="1" x="804"/>
        <item m="1" x="807"/>
        <item m="1" x="808"/>
        <item m="1" x="810"/>
        <item m="1" x="813"/>
        <item m="1" x="815"/>
        <item m="1" x="818"/>
        <item m="1" x="367"/>
        <item m="1" x="373"/>
        <item m="1" x="378"/>
        <item m="1" x="381"/>
        <item m="1" x="384"/>
        <item m="1" x="387"/>
        <item m="1" x="390"/>
        <item m="1" x="393"/>
        <item m="1" x="396"/>
        <item m="1" x="400"/>
        <item m="1" x="771"/>
        <item m="1" x="775"/>
        <item m="1" x="779"/>
        <item m="1" x="782"/>
        <item m="1" x="785"/>
        <item m="1" x="788"/>
        <item m="1" x="791"/>
        <item m="1" x="794"/>
        <item m="1" x="798"/>
        <item m="1" x="336"/>
        <item m="1" x="342"/>
        <item m="1" x="347"/>
        <item m="1" x="351"/>
        <item m="1" x="354"/>
        <item m="1" x="357"/>
        <item m="1" x="360"/>
        <item m="1" x="363"/>
        <item m="1" x="366"/>
        <item m="1" x="371"/>
        <item m="1" x="731"/>
        <item m="1" x="737"/>
        <item m="1" x="742"/>
        <item m="1" x="746"/>
        <item m="1" x="750"/>
        <item m="1" x="755"/>
        <item m="1" x="758"/>
        <item m="1" x="761"/>
        <item m="1" x="765"/>
        <item m="1" x="769"/>
        <item m="1" x="305"/>
        <item m="1" x="310"/>
        <item m="1" x="316"/>
        <item m="1" x="320"/>
        <item m="1" x="323"/>
        <item m="1" x="326"/>
        <item m="1" x="329"/>
        <item m="1" x="332"/>
        <item m="1" x="335"/>
        <item m="1" x="340"/>
        <item m="1" x="702"/>
        <item m="1" x="706"/>
        <item m="1" x="711"/>
        <item m="1" x="715"/>
        <item m="1" x="718"/>
        <item m="1" x="721"/>
        <item m="1" x="724"/>
        <item m="1" x="727"/>
        <item m="1" x="730"/>
        <item m="1" x="735"/>
        <item m="1" x="262"/>
        <item m="1" x="265"/>
        <item m="1" x="267"/>
        <item m="1" x="269"/>
        <item m="1" x="271"/>
        <item m="1" x="273"/>
        <item m="1" x="276"/>
        <item m="1" x="279"/>
        <item m="1" x="281"/>
        <item m="1" x="283"/>
        <item m="1" x="657"/>
        <item m="1" x="660"/>
        <item m="1" x="662"/>
        <item m="1" x="664"/>
        <item m="1" x="666"/>
        <item m="1" x="668"/>
        <item m="1" x="671"/>
        <item m="1" x="674"/>
        <item m="1" x="676"/>
        <item m="1" x="678"/>
        <item m="1" x="249"/>
        <item m="1" x="251"/>
        <item m="1" x="252"/>
        <item m="1" x="253"/>
        <item m="1" x="254"/>
        <item m="1" x="255"/>
        <item m="1" x="257"/>
        <item m="1" x="259"/>
        <item m="1" x="261"/>
        <item m="1" x="264"/>
        <item m="1" x="644"/>
        <item m="1" x="646"/>
        <item m="1" x="647"/>
        <item m="1" x="648"/>
        <item m="1" x="649"/>
        <item m="1" x="650"/>
        <item m="1" x="652"/>
        <item m="1" x="654"/>
        <item m="1" x="656"/>
        <item m="1" x="659"/>
        <item m="1" x="234"/>
        <item m="1" x="237"/>
        <item m="1" x="239"/>
        <item m="1" x="241"/>
        <item m="1" x="243"/>
        <item m="1" x="245"/>
        <item x="0"/>
        <item x="2"/>
        <item x="5"/>
        <item x="3"/>
        <item x="1"/>
        <item m="1" x="629"/>
        <item m="1" x="631"/>
        <item m="1" x="633"/>
        <item m="1" x="635"/>
        <item m="1" x="637"/>
        <item m="1" x="639"/>
        <item m="1" x="642"/>
        <item t="default"/>
      </items>
    </pivotField>
    <pivotField showAll="0">
      <items count="4">
        <item m="1" x="2"/>
        <item x="0"/>
        <item m="1" x="1"/>
        <item t="default"/>
      </items>
    </pivotField>
    <pivotField showAll="0">
      <items count="16">
        <item m="1" x="3"/>
        <item x="0"/>
        <item x="1"/>
        <item m="1" x="10"/>
        <item m="1" x="6"/>
        <item m="1" x="5"/>
        <item m="1" x="14"/>
        <item m="1" x="7"/>
        <item x="2"/>
        <item m="1" x="12"/>
        <item m="1" x="9"/>
        <item m="1" x="11"/>
        <item m="1" x="8"/>
        <item m="1" x="13"/>
        <item m="1" x="4"/>
        <item t="default"/>
      </items>
    </pivotField>
    <pivotField numFmtId="14" showAll="0">
      <items count="629">
        <item m="1" x="545"/>
        <item m="1" x="362"/>
        <item m="1" x="68"/>
        <item m="1" x="387"/>
        <item m="1" x="76"/>
        <item m="1" x="90"/>
        <item m="1" x="407"/>
        <item m="1" x="113"/>
        <item m="1" x="424"/>
        <item m="1" x="451"/>
        <item m="1" x="345"/>
        <item m="1" x="114"/>
        <item m="1" x="524"/>
        <item m="1" x="550"/>
        <item m="1" x="590"/>
        <item m="1" x="293"/>
        <item m="1" x="302"/>
        <item m="1" x="553"/>
        <item m="1" x="580"/>
        <item m="1" x="611"/>
        <item m="1" x="344"/>
        <item m="1" x="352"/>
        <item m="1" x="91"/>
        <item m="1" x="408"/>
        <item m="1" x="425"/>
        <item m="1" x="125"/>
        <item m="1" x="435"/>
        <item m="1" x="136"/>
        <item m="1" x="452"/>
        <item m="1" x="329"/>
        <item m="1" x="28"/>
        <item m="1" x="339"/>
        <item m="1" x="32"/>
        <item m="1" x="37"/>
        <item m="1" x="353"/>
        <item m="1" x="53"/>
        <item m="1" x="62"/>
        <item m="1" x="388"/>
        <item m="1" x="78"/>
        <item m="1" x="412"/>
        <item m="1" x="127"/>
        <item m="1" x="436"/>
        <item m="1" x="453"/>
        <item m="1" x="155"/>
        <item m="1" x="364"/>
        <item m="1" x="56"/>
        <item m="1" x="373"/>
        <item m="1" x="426"/>
        <item m="1" x="140"/>
        <item m="1" x="457"/>
        <item m="1" x="469"/>
        <item m="1" x="179"/>
        <item m="1" x="484"/>
        <item m="1" x="192"/>
        <item m="1" x="496"/>
        <item m="1" x="366"/>
        <item m="1" x="58"/>
        <item m="1" x="377"/>
        <item m="1" x="383"/>
        <item m="1" x="82"/>
        <item m="1" x="428"/>
        <item m="1" x="440"/>
        <item m="1" x="142"/>
        <item m="1" x="159"/>
        <item m="1" x="167"/>
        <item m="1" x="478"/>
        <item m="1" x="194"/>
        <item m="1" x="217"/>
        <item m="1" x="73"/>
        <item m="1" x="403"/>
        <item m="1" x="106"/>
        <item m="1" x="415"/>
        <item m="1" x="429"/>
        <item m="1" x="130"/>
        <item m="1" x="471"/>
        <item m="1" x="479"/>
        <item m="1" x="206"/>
        <item m="1" x="231"/>
        <item m="1" x="533"/>
        <item m="1" x="546"/>
        <item m="1" x="404"/>
        <item m="1" x="96"/>
        <item m="1" x="410"/>
        <item m="1" x="418"/>
        <item m="1" x="119"/>
        <item m="1" x="220"/>
        <item m="1" x="232"/>
        <item m="1" x="534"/>
        <item m="1" x="547"/>
        <item m="1" x="249"/>
        <item m="1" x="564"/>
        <item m="1" x="263"/>
        <item m="1" x="422"/>
        <item m="1" x="122"/>
        <item m="1" x="481"/>
        <item m="1" x="511"/>
        <item m="1" x="565"/>
        <item m="1" x="577"/>
        <item m="1" x="276"/>
        <item m="1" x="588"/>
        <item m="1" x="281"/>
        <item m="1" x="599"/>
        <item m="1" x="447"/>
        <item m="1" x="151"/>
        <item m="1" x="463"/>
        <item m="1" x="163"/>
        <item m="1" x="173"/>
        <item m="1" x="208"/>
        <item m="1" x="513"/>
        <item m="1" x="523"/>
        <item m="1" x="578"/>
        <item m="1" x="283"/>
        <item m="1" x="601"/>
        <item m="1" x="292"/>
        <item m="1" x="608"/>
        <item m="1" x="301"/>
        <item m="1" x="475"/>
        <item m="1" x="188"/>
        <item m="1" x="252"/>
        <item m="1" x="567"/>
        <item m="1" x="579"/>
        <item m="1" x="294"/>
        <item m="1" x="610"/>
        <item m="1" x="617"/>
        <item m="1" x="5"/>
        <item m="1" x="311"/>
        <item m="1" x="201"/>
        <item m="1" x="506"/>
        <item m="1" x="210"/>
        <item m="1" x="224"/>
        <item m="1" x="582"/>
        <item m="1" x="277"/>
        <item m="1" x="619"/>
        <item m="1" x="309"/>
        <item m="1" x="313"/>
        <item m="1" x="323"/>
        <item m="1" x="19"/>
        <item m="1" x="518"/>
        <item m="1" x="225"/>
        <item m="1" x="527"/>
        <item m="1" x="236"/>
        <item m="1" x="539"/>
        <item m="1" x="570"/>
        <item m="1" x="295"/>
        <item m="1" x="612"/>
        <item m="1" x="314"/>
        <item m="1" x="326"/>
        <item m="1" x="335"/>
        <item m="1" x="541"/>
        <item m="1" x="244"/>
        <item m="1" x="257"/>
        <item m="1" x="572"/>
        <item m="1" x="270"/>
        <item m="1" x="594"/>
        <item m="1" x="623"/>
        <item m="1" x="6"/>
        <item m="1" x="319"/>
        <item m="1" x="21"/>
        <item m="1" x="328"/>
        <item m="1" x="337"/>
        <item m="1" x="343"/>
        <item m="1" x="44"/>
        <item m="1" x="321"/>
        <item m="1" x="16"/>
        <item m="1" x="324"/>
        <item m="1" x="27"/>
        <item m="1" x="36"/>
        <item m="1" x="46"/>
        <item m="1" x="380"/>
        <item m="1" x="69"/>
        <item m="1" x="77"/>
        <item m="1" x="399"/>
        <item m="1" x="102"/>
        <item m="1" x="126"/>
        <item m="1" x="137"/>
        <item m="1" x="330"/>
        <item m="1" x="340"/>
        <item m="1" x="33"/>
        <item m="1" x="48"/>
        <item m="1" x="54"/>
        <item m="1" x="389"/>
        <item m="1" x="79"/>
        <item m="1" x="92"/>
        <item m="1" x="103"/>
        <item m="1" x="115"/>
        <item m="1" x="139"/>
        <item m="1" x="455"/>
        <item m="1" x="156"/>
        <item m="1" x="39"/>
        <item m="1" x="356"/>
        <item m="1" x="50"/>
        <item m="1" x="376"/>
        <item m="1" x="427"/>
        <item m="1" x="470"/>
        <item m="1" x="180"/>
        <item m="1" x="193"/>
        <item m="1" x="497"/>
        <item m="1" x="369"/>
        <item m="1" x="59"/>
        <item m="1" x="378"/>
        <item m="1" x="65"/>
        <item m="1" x="84"/>
        <item m="1" x="409"/>
        <item m="1" x="104"/>
        <item m="1" x="129"/>
        <item m="1" x="143"/>
        <item m="1" x="460"/>
        <item m="1" x="168"/>
        <item m="1" x="181"/>
        <item m="1" x="498"/>
        <item m="1" x="205"/>
        <item m="1" x="218"/>
        <item m="1" x="385"/>
        <item m="1" x="75"/>
        <item m="1" x="393"/>
        <item m="1" x="417"/>
        <item m="1" x="443"/>
        <item m="1" x="144"/>
        <item m="1" x="160"/>
        <item m="1" x="480"/>
        <item m="1" x="183"/>
        <item m="1" x="196"/>
        <item m="1" x="499"/>
        <item m="1" x="510"/>
        <item m="1" x="219"/>
        <item m="1" x="238"/>
        <item m="1" x="405"/>
        <item m="1" x="98"/>
        <item m="1" x="109"/>
        <item m="1" x="420"/>
        <item m="1" x="485"/>
        <item m="1" x="233"/>
        <item m="1" x="535"/>
        <item m="1" x="250"/>
        <item m="1" x="264"/>
        <item m="1" x="123"/>
        <item m="1" x="432"/>
        <item m="1" x="133"/>
        <item m="1" x="487"/>
        <item m="1" x="198"/>
        <item m="1" x="501"/>
        <item m="1" x="251"/>
        <item m="1" x="265"/>
        <item m="1" x="589"/>
        <item m="1" x="282"/>
        <item m="1" x="600"/>
        <item m="1" x="448"/>
        <item m="1" x="153"/>
        <item m="1" x="465"/>
        <item m="1" x="164"/>
        <item m="1" x="474"/>
        <item m="1" x="490"/>
        <item m="1" x="551"/>
        <item m="1" x="591"/>
        <item m="1" x="284"/>
        <item m="1" x="609"/>
        <item m="1" x="303"/>
        <item m="1" x="616"/>
        <item m="1" x="477"/>
        <item m="1" x="175"/>
        <item m="1" x="536"/>
        <item m="1" x="554"/>
        <item m="1" x="253"/>
        <item m="1" x="568"/>
        <item m="1" x="308"/>
        <item m="1" x="312"/>
        <item m="1" x="491"/>
        <item m="1" x="507"/>
        <item m="1" x="212"/>
        <item m="1" x="517"/>
        <item m="1" x="569"/>
        <item m="1" x="583"/>
        <item m="1" x="279"/>
        <item m="1" x="592"/>
        <item m="1" x="287"/>
        <item m="1" x="620"/>
        <item m="1" x="14"/>
        <item m="1" x="20"/>
        <item m="1" x="519"/>
        <item m="1" x="227"/>
        <item m="1" x="529"/>
        <item m="1" x="304"/>
        <item m="1" x="622"/>
        <item m="1" x="318"/>
        <item m="1" x="15"/>
        <item m="1" x="327"/>
        <item m="1" x="336"/>
        <item m="1" x="543"/>
        <item m="1" x="559"/>
        <item m="1" x="574"/>
        <item m="1" x="596"/>
        <item m="1" x="315"/>
        <item m="1" x="320"/>
        <item m="1" x="22"/>
        <item m="1" x="25"/>
        <item m="1" x="35"/>
        <item m="1" x="351"/>
        <item m="1" x="45"/>
        <item m="1" x="322"/>
        <item m="1" x="17"/>
        <item m="1" x="325"/>
        <item m="1" x="346"/>
        <item m="1" x="47"/>
        <item m="1" x="400"/>
        <item m="1" x="128"/>
        <item m="1" x="437"/>
        <item m="1" x="138"/>
        <item m="1" x="454"/>
        <item m="1" x="332"/>
        <item m="1" x="29"/>
        <item m="1" x="341"/>
        <item m="1" x="34"/>
        <item m="1" x="38"/>
        <item m="1" x="354"/>
        <item m="1" x="374"/>
        <item m="1" x="381"/>
        <item m="1" x="116"/>
        <item m="1" x="141"/>
        <item m="1" x="458"/>
        <item m="1" x="157"/>
        <item m="1" x="349"/>
        <item m="1" x="40"/>
        <item m="1" x="357"/>
        <item m="1" x="413"/>
        <item m="1" x="23"/>
        <item m="1" x="331"/>
        <item m="1" x="347"/>
        <item m="1" x="363"/>
        <item m="1" x="55"/>
        <item m="1" x="456"/>
        <item m="1" x="80"/>
        <item m="1" x="401"/>
        <item m="1" x="438"/>
        <item m="1" x="459"/>
        <item m="1" x="158"/>
        <item m="1" x="390"/>
        <item m="1" x="85"/>
        <item m="1" x="105"/>
        <item m="1" x="414"/>
        <item m="1" x="169"/>
        <item m="1" x="182"/>
        <item m="1" x="386"/>
        <item m="1" x="394"/>
        <item m="1" x="118"/>
        <item m="1" x="145"/>
        <item m="1" x="461"/>
        <item m="1" x="472"/>
        <item m="1" x="171"/>
        <item m="1" x="207"/>
        <item m="1" x="397"/>
        <item m="1" x="411"/>
        <item m="1" x="444"/>
        <item m="1" x="147"/>
        <item m="1" x="161"/>
        <item m="1" x="184"/>
        <item m="1" x="486"/>
        <item m="1" x="197"/>
        <item m="1" x="149"/>
        <item m="1" x="462"/>
        <item m="1" x="473"/>
        <item m="1" x="488"/>
        <item m="1" x="502"/>
        <item m="1" x="512"/>
        <item m="1" x="239"/>
        <item m="1" x="548"/>
        <item m="1" x="566"/>
        <item m="1" x="135"/>
        <item m="1" x="449"/>
        <item m="1" x="165"/>
        <item m="1" x="174"/>
        <item m="1" x="199"/>
        <item m="1" x="209"/>
        <item m="1" x="221"/>
        <item m="1" x="240"/>
        <item m="1" x="285"/>
        <item m="1" x="602"/>
        <item m="1" x="483"/>
        <item m="1" x="504"/>
        <item m="1" x="515"/>
        <item m="1" x="525"/>
        <item m="1" x="537"/>
        <item m="1" x="241"/>
        <item m="1" x="581"/>
        <item m="1" x="618"/>
        <item m="1" x="177"/>
        <item m="1" x="190"/>
        <item m="1" x="213"/>
        <item m="1" x="235"/>
        <item m="1" x="242"/>
        <item m="1" x="267"/>
        <item m="1" x="603"/>
        <item m="1" x="493"/>
        <item m="1" x="214"/>
        <item m="1" x="530"/>
        <item m="1" x="540"/>
        <item m="1" x="571"/>
        <item m="1" x="584"/>
        <item m="1" x="305"/>
        <item m="1" x="237"/>
        <item m="1" x="245"/>
        <item m="1" x="258"/>
        <item m="1" x="575"/>
        <item m="1" x="605"/>
        <item m="1" x="306"/>
        <item m="1" x="624"/>
        <item m="1" x="7"/>
        <item m="1" x="316"/>
        <item m="1" x="338"/>
        <item m="1" x="544"/>
        <item m="1" x="561"/>
        <item m="1" x="260"/>
        <item m="1" x="587"/>
        <item m="1" x="298"/>
        <item m="1" x="625"/>
        <item m="1" x="8"/>
        <item m="1" x="317"/>
        <item m="1" x="24"/>
        <item m="1" x="333"/>
        <item m="1" x="342"/>
        <item m="1" x="355"/>
        <item m="1" x="49"/>
        <item m="1" x="365"/>
        <item m="1" x="57"/>
        <item m="1" x="375"/>
        <item m="1" x="63"/>
        <item m="1" x="70"/>
        <item m="1" x="334"/>
        <item m="1" x="31"/>
        <item m="1" x="350"/>
        <item m="1" x="358"/>
        <item m="1" x="367"/>
        <item m="1" x="72"/>
        <item m="1" x="83"/>
        <item m="1" x="441"/>
        <item m="1" x="41"/>
        <item m="1" x="360"/>
        <item m="1" x="371"/>
        <item m="1" x="74"/>
        <item m="1" x="392"/>
        <item m="1" x="94"/>
        <item m="1" x="107"/>
        <item m="1" x="416"/>
        <item m="1" x="117"/>
        <item m="1" x="430"/>
        <item m="1" x="170"/>
        <item m="1" x="195"/>
        <item m="1" x="396"/>
        <item m="1" x="97"/>
        <item m="1" x="108"/>
        <item m="1" x="419"/>
        <item m="1" x="120"/>
        <item m="1" x="431"/>
        <item m="1" x="131"/>
        <item m="1" x="146"/>
        <item m="1" x="88"/>
        <item m="1" x="406"/>
        <item m="1" x="100"/>
        <item m="1" x="110"/>
        <item m="1" x="132"/>
        <item m="1" x="446"/>
        <item m="1" x="162"/>
        <item m="1" x="172"/>
        <item m="1" x="185"/>
        <item m="1" x="500"/>
        <item m="1" x="124"/>
        <item m="1" x="152"/>
        <item m="1" x="464"/>
        <item m="1" x="482"/>
        <item m="1" x="186"/>
        <item m="1" x="489"/>
        <item m="1" x="514"/>
        <item m="1" x="549"/>
        <item m="1" x="434"/>
        <item m="1" x="467"/>
        <item m="1" x="476"/>
        <item m="1" x="189"/>
        <item m="1" x="503"/>
        <item m="1" x="552"/>
        <item m="1" x="286"/>
        <item m="1" x="450"/>
        <item m="1" x="176"/>
        <item m="1" x="202"/>
        <item m="1" x="211"/>
        <item m="1" x="234"/>
        <item m="1" x="556"/>
        <item m="1" x="254"/>
        <item m="1" x="266"/>
        <item m="1" x="278"/>
        <item m="1" x="178"/>
        <item m="1" x="509"/>
        <item m="1" x="226"/>
        <item m="1" x="528"/>
        <item m="1" x="256"/>
        <item m="1" x="604"/>
        <item m="1" x="621"/>
        <item m="1" x="495"/>
        <item m="1" x="216"/>
        <item m="1" x="521"/>
        <item m="1" x="229"/>
        <item m="1" x="542"/>
        <item m="1" x="558"/>
        <item m="1" x="573"/>
        <item m="1" x="585"/>
        <item m="1" x="595"/>
        <item m="1" x="296"/>
        <item m="1" x="11"/>
        <item m="1" x="246"/>
        <item m="1" x="560"/>
        <item m="1" x="259"/>
        <item m="1" x="272"/>
        <item m="1" x="280"/>
        <item m="1" x="289"/>
        <item m="1" x="606"/>
        <item m="1" x="614"/>
        <item m="1" x="248"/>
        <item m="1" x="262"/>
        <item m="1" x="274"/>
        <item m="1" x="598"/>
        <item m="1" x="290"/>
        <item m="1" x="607"/>
        <item m="1" x="626"/>
        <item m="1" x="9"/>
        <item m="1" x="12"/>
        <item m="1" x="18"/>
        <item m="1" x="30"/>
        <item m="1" x="348"/>
        <item m="1" x="51"/>
        <item m="1" x="382"/>
        <item m="1" x="71"/>
        <item m="1" x="81"/>
        <item m="1" x="93"/>
        <item m="1" x="439"/>
        <item m="1" x="370"/>
        <item m="1" x="66"/>
        <item m="1" x="384"/>
        <item m="1" x="391"/>
        <item m="1" x="402"/>
        <item m="1" x="442"/>
        <item m="1" x="43"/>
        <item m="1" x="61"/>
        <item m="1" x="67"/>
        <item m="1" x="395"/>
        <item m="1" x="86"/>
        <item m="1" x="95"/>
        <item m="1" x="372"/>
        <item m="1" x="379"/>
        <item m="1" x="398"/>
        <item m="1" x="87"/>
        <item m="1" x="99"/>
        <item m="1" x="421"/>
        <item m="1" x="121"/>
        <item m="1" x="445"/>
        <item m="1" x="148"/>
        <item m="1" x="89"/>
        <item m="1" x="101"/>
        <item m="1" x="111"/>
        <item m="1" x="134"/>
        <item m="1" x="150"/>
        <item m="1" x="112"/>
        <item m="1" x="423"/>
        <item m="1" x="433"/>
        <item m="1" x="466"/>
        <item m="1" x="166"/>
        <item m="1" x="187"/>
        <item m="1" x="222"/>
        <item m="1" x="154"/>
        <item m="1" x="200"/>
        <item m="1" x="505"/>
        <item m="1" x="516"/>
        <item m="1" x="223"/>
        <item m="1" x="555"/>
        <item m="1" x="468"/>
        <item m="1" x="191"/>
        <item m="1" x="492"/>
        <item m="1" x="203"/>
        <item m="1" x="508"/>
        <item m="1" x="526"/>
        <item m="1" x="538"/>
        <item m="1" x="255"/>
        <item m="1" x="268"/>
        <item m="1" x="494"/>
        <item m="1" x="215"/>
        <item m="1" x="520"/>
        <item m="1" x="228"/>
        <item m="1" x="243"/>
        <item m="1" x="557"/>
        <item m="1" x="269"/>
        <item m="1" x="593"/>
        <item m="1" x="204"/>
        <item m="1" x="522"/>
        <item m="1" x="230"/>
        <item m="1" x="531"/>
        <item m="1" x="271"/>
        <item m="1" x="586"/>
        <item m="1" x="288"/>
        <item m="1" x="297"/>
        <item m="1" x="613"/>
        <item m="1" x="532"/>
        <item m="1" x="247"/>
        <item m="1" x="562"/>
        <item m="1" x="261"/>
        <item m="1" x="576"/>
        <item m="1" x="273"/>
        <item m="1" x="597"/>
        <item m="1" x="299"/>
        <item m="1" x="615"/>
        <item m="1" x="563"/>
        <item m="1" x="275"/>
        <item m="1" x="291"/>
        <item m="1" x="300"/>
        <item m="1" x="307"/>
        <item m="1" x="627"/>
        <item m="1" x="310"/>
        <item m="1" x="10"/>
        <item m="1" x="13"/>
        <item m="1" x="26"/>
        <item x="4"/>
        <item x="0"/>
        <item x="3"/>
        <item x="2"/>
        <item x="1"/>
        <item m="1" x="359"/>
        <item m="1" x="368"/>
        <item m="1" x="64"/>
        <item m="1" x="42"/>
        <item m="1" x="361"/>
        <item m="1" x="52"/>
        <item m="1" x="6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
  </rowFields>
  <rowItems count="7">
    <i>
      <x v="599"/>
    </i>
    <i>
      <x v="831"/>
    </i>
    <i>
      <x v="832"/>
    </i>
    <i>
      <x v="833"/>
    </i>
    <i>
      <x v="834"/>
    </i>
    <i>
      <x v="835"/>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_Code" xr10:uid="{00000000-0013-0000-FFFF-FFFF01000000}" sourceName="Salesperson Code">
  <pivotTables>
    <pivotTable tabId="8" name="PivotTable1"/>
    <pivotTable tabId="8" name="PivotTable3"/>
    <pivotTable tabId="15" name="Customers"/>
    <pivotTable tabId="15" name="Orders"/>
  </pivotTables>
  <data>
    <tabular pivotCacheId="1" showMissing="0">
      <items count="9">
        <i x="0" s="1"/>
        <i x="1" s="1" nd="1"/>
        <i x="4" s="1" nd="1"/>
        <i x="8" s="1" nd="1"/>
        <i x="5" s="1" nd="1"/>
        <i x="7" s="1" nd="1"/>
        <i x="2" s="1" nd="1"/>
        <i x="6" s="1" nd="1"/>
        <i x="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_Code" xr10:uid="{00000000-0013-0000-FFFF-FFFF02000000}" sourceName="Location Code">
  <pivotTables>
    <pivotTable tabId="8" name="PivotTable1"/>
    <pivotTable tabId="8" name="PivotTable3"/>
    <pivotTable tabId="15" name="Customers"/>
    <pivotTable tabId="15" name="Orders"/>
  </pivotTables>
  <data>
    <tabular pivotCacheId="1" showMissing="0">
      <items count="15">
        <i x="0" s="1"/>
        <i x="1" s="1"/>
        <i x="2" s="1"/>
        <i x="3" s="1" nd="1"/>
        <i x="10" s="1" nd="1"/>
        <i x="6" s="1" nd="1"/>
        <i x="5" s="1" nd="1"/>
        <i x="14" s="1" nd="1"/>
        <i x="7" s="1" nd="1"/>
        <i x="12" s="1" nd="1"/>
        <i x="9" s="1" nd="1"/>
        <i x="11" s="1" nd="1"/>
        <i x="8" s="1" nd="1"/>
        <i x="13" s="1" nd="1"/>
        <i x="4"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rder_Status" xr10:uid="{00000000-0013-0000-FFFF-FFFF03000000}" sourceName="Order Status">
  <pivotTables>
    <pivotTable tabId="8" name="PivotTable1"/>
    <pivotTable tabId="8" name="PivotTable3"/>
    <pivotTable tabId="15" name="Customers"/>
    <pivotTable tabId="15" name="Orders"/>
  </pivotTables>
  <data>
    <tabular pivotCacheId="1">
      <items count="3">
        <i x="0" s="1"/>
        <i x="2" s="1" nd="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Code" xr10:uid="{00000000-0014-0000-FFFF-FFFF01000000}" cache="Slicer_Salesperson_Code" caption="Salesperson Code" columnCount="4" style="SlicerStyleLight6" rowHeight="241300"/>
  <slicer name="Location Code" xr10:uid="{00000000-0014-0000-FFFF-FFFF02000000}" cache="Slicer_Location_Code" caption="Location Code" columnCount="4" style="SlicerStyleLight6" rowHeight="241300"/>
  <slicer name="Order Status" xr10:uid="{00000000-0014-0000-FFFF-FFFF03000000}" cache="Slicer_Order_Status" caption="Order Status" style="SlicerStyleLigh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D11C65-8078-4DEA-9C41-3DF70E47F8A0}" name="Sales_Line" displayName="Sales_Line" ref="E13:X86" totalsRowCount="1">
  <autoFilter ref="E13:X85" xr:uid="{92D11C65-8078-4DEA-9C41-3DF70E47F8A0}"/>
  <tableColumns count="20">
    <tableColumn id="1" xr3:uid="{ACA20C60-47C9-4E17-9128-A80EA8985FB7}" name="Sell-to Customer No." totalsRowLabel="Total" dataDxfId="19"/>
    <tableColumn id="2" xr3:uid="{BD50DD6B-3457-4398-92AF-E0125E652174}" name="Customer Name" dataDxfId="18"/>
    <tableColumn id="3" xr3:uid="{F0A2E8B4-783E-4A28-B970-CC5069774BAB}" name="Salesperson Code" dataDxfId="17"/>
    <tableColumn id="4" xr3:uid="{1E7C0FF8-A796-4268-A137-3FE5DE14101A}" name="Document No." dataDxfId="16"/>
    <tableColumn id="5" xr3:uid="{55AE2FAC-285D-4B1D-84F9-8F3C57D25354}" name="Order Status" dataDxfId="15"/>
    <tableColumn id="6" xr3:uid="{2E63DA26-38F6-4A43-A694-99935BF00EFA}" name="Location Code" dataDxfId="14"/>
    <tableColumn id="7" xr3:uid="{B4D2C180-8CDA-41DC-ABC6-540E5E31AB9F}" name="Shipment Date" dataDxfId="13"/>
    <tableColumn id="8" xr3:uid="{5E01F8F5-87C1-4876-9D44-F2659FE80BFA}" name="Item No." dataDxfId="12"/>
    <tableColumn id="9" xr3:uid="{C9C9116C-F943-42D4-9225-9B142E08DB95}" name="Item Description" dataDxfId="11"/>
    <tableColumn id="10" xr3:uid="{D24197E3-26DD-48A0-B028-90D591EA71F9}" name="Item Category Code" dataDxfId="10"/>
    <tableColumn id="11" xr3:uid="{28F2421C-F3FA-4852-A9FC-B5213B13A618}" name="Quantity" totalsRowFunction="sum" dataDxfId="9"/>
    <tableColumn id="12" xr3:uid="{882F8284-24CC-46D8-92FB-C7D38A56A3C5}" name="Outstanding Quantity" totalsRowFunction="sum" dataDxfId="8"/>
    <tableColumn id="13" xr3:uid="{FEFA0B72-264B-44FA-B030-5A03028B69A3}" name="Unit of Measure Code" dataDxfId="7"/>
    <tableColumn id="14" xr3:uid="{C7EBE8EE-8FD5-4FD7-9218-32C157B76626}" name="Unit Price" totalsRowFunction="sum" dataDxfId="6"/>
    <tableColumn id="15" xr3:uid="{C19B70BD-4283-484F-9E1B-798F51BACC2A}" name="Line Discount %" totalsRowFunction="sum" dataDxfId="5"/>
    <tableColumn id="16" xr3:uid="{BAD060B0-AF50-4C1C-A0A5-F94520B3C5E6}" name="Line Discount Amount" totalsRowFunction="sum" dataDxfId="4"/>
    <tableColumn id="17" xr3:uid="{2AAFB7C6-833A-484C-BDA6-814EC617D199}" name="VAT %" totalsRowFunction="sum" dataDxfId="3"/>
    <tableColumn id="18" xr3:uid="{B9CA3E19-9EAE-4CC6-B356-F88EA785F7C7}" name="Amount Including VAT" totalsRowFunction="sum" dataDxfId="2"/>
    <tableColumn id="19" xr3:uid="{13EC2DBF-40D9-40F8-87B2-F65E28F499FB}" name="Inv. Discount Amount" totalsRowFunction="sum" dataDxfId="1"/>
    <tableColumn id="20" xr3:uid="{CF8890CE-2311-4E64-8A05-4B716444C17D}" name="Outstanding Amount"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hipment_Date" xr10:uid="{00000000-0013-0000-FFFF-FFFF04000000}" sourceName="Shipment Date">
  <pivotTables>
    <pivotTable tabId="8" name="PivotTable1"/>
    <pivotTable tabId="8" name="PivotTable3"/>
    <pivotTable tabId="15" name="Customers"/>
    <pivotTable tabId="15" name="Orders"/>
  </pivotTables>
  <state minimalRefreshVersion="6" lastRefreshVersion="6" pivotCacheId="1" filterType="unknown">
    <bounds startDate="2007-01-01T00:00:00" endDate="2020-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hipment Date" xr10:uid="{00000000-0014-0000-FFFF-FFFF04000000}" cache="NativeTimeline_Shipment_Date" caption="Shipment Date" level="3" selectionLevel="3" scrollPosition="2013-12-04T00:00:00" style="TimeSlicerStyleLight6"/>
</timeline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11/relationships/timeline" Target="../timelines/timelin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89"/>
  <sheetViews>
    <sheetView showGridLines="0" tabSelected="1" topLeftCell="B2" workbookViewId="0">
      <selection activeCell="M15" sqref="M15"/>
    </sheetView>
  </sheetViews>
  <sheetFormatPr defaultRowHeight="15" x14ac:dyDescent="0.25"/>
  <cols>
    <col min="1" max="1" width="9.140625" hidden="1" customWidth="1"/>
    <col min="3" max="3" width="14.7109375" customWidth="1"/>
    <col min="4" max="4" width="30.85546875" bestFit="1" customWidth="1"/>
    <col min="5" max="5" width="10.7109375" bestFit="1" customWidth="1"/>
    <col min="6" max="6" width="14.28515625" bestFit="1" customWidth="1"/>
    <col min="7" max="7" width="11" bestFit="1" customWidth="1"/>
    <col min="8" max="8" width="34.140625" bestFit="1" customWidth="1"/>
    <col min="9" max="9" width="7.7109375" bestFit="1" customWidth="1"/>
    <col min="10" max="10" width="11.85546875" customWidth="1"/>
    <col min="11" max="11" width="23.85546875" bestFit="1" customWidth="1"/>
    <col min="12" max="12" width="32.7109375" bestFit="1" customWidth="1"/>
    <col min="13" max="13" width="26.7109375" customWidth="1"/>
    <col min="14" max="14" width="35.28515625" customWidth="1"/>
    <col min="15" max="15" width="29.28515625" bestFit="1" customWidth="1"/>
    <col min="16" max="16" width="24.28515625" bestFit="1" customWidth="1"/>
  </cols>
  <sheetData>
    <row r="1" spans="1:11" hidden="1" x14ac:dyDescent="0.25">
      <c r="A1" t="s">
        <v>90</v>
      </c>
    </row>
    <row r="3" spans="1:11" ht="26.25" x14ac:dyDescent="0.4">
      <c r="C3" s="18" t="s">
        <v>79</v>
      </c>
    </row>
    <row r="4" spans="1:11" ht="26.25" x14ac:dyDescent="0.4">
      <c r="C4" s="18"/>
      <c r="D4" s="24" t="str">
        <f xml:space="preserve"> "Shipment Date range:  "&amp;Report!$E$8</f>
        <v>Shipment Date range:  1/1/2019..10/1/2019</v>
      </c>
    </row>
    <row r="6" spans="1:11" ht="26.25" x14ac:dyDescent="0.4">
      <c r="K6" s="20" t="s">
        <v>80</v>
      </c>
    </row>
    <row r="7" spans="1:11" ht="26.25" x14ac:dyDescent="0.4">
      <c r="K7" s="19">
        <v>15087.75</v>
      </c>
    </row>
    <row r="8" spans="1:11" x14ac:dyDescent="0.25">
      <c r="I8" s="21"/>
    </row>
    <row r="9" spans="1:11" ht="26.25" x14ac:dyDescent="0.4">
      <c r="K9" s="20" t="s">
        <v>88</v>
      </c>
    </row>
    <row r="10" spans="1:11" ht="26.25" x14ac:dyDescent="0.4">
      <c r="K10" s="23">
        <f ca="1">PivotCounts!$B$4</f>
        <v>6</v>
      </c>
    </row>
    <row r="12" spans="1:11" ht="26.25" x14ac:dyDescent="0.4">
      <c r="K12" s="20" t="s">
        <v>89</v>
      </c>
    </row>
    <row r="13" spans="1:11" ht="26.25" x14ac:dyDescent="0.4">
      <c r="K13" s="19">
        <f ca="1">PivotCounts!$E$4</f>
        <v>6</v>
      </c>
    </row>
    <row r="16" spans="1:11" ht="30" x14ac:dyDescent="0.25">
      <c r="C16" s="15" t="s">
        <v>12</v>
      </c>
      <c r="D16" s="14" t="s">
        <v>14</v>
      </c>
      <c r="E16" s="15" t="s">
        <v>16</v>
      </c>
      <c r="F16" s="14" t="s">
        <v>76</v>
      </c>
      <c r="G16" s="14" t="s">
        <v>22</v>
      </c>
      <c r="H16" s="14" t="s">
        <v>24</v>
      </c>
      <c r="I16" s="14" t="s">
        <v>77</v>
      </c>
      <c r="J16" s="17" t="s">
        <v>20</v>
      </c>
      <c r="K16" s="21" t="s">
        <v>78</v>
      </c>
    </row>
    <row r="17" spans="3:13" x14ac:dyDescent="0.25">
      <c r="C17" t="s">
        <v>206</v>
      </c>
      <c r="D17" t="s">
        <v>207</v>
      </c>
      <c r="E17" t="s">
        <v>212</v>
      </c>
      <c r="F17" t="s">
        <v>57</v>
      </c>
      <c r="G17" t="s">
        <v>103</v>
      </c>
      <c r="H17" t="s">
        <v>104</v>
      </c>
      <c r="J17" s="13">
        <v>43473</v>
      </c>
      <c r="K17" s="16">
        <v>0.77</v>
      </c>
    </row>
    <row r="18" spans="3:13" x14ac:dyDescent="0.25">
      <c r="G18" t="s">
        <v>150</v>
      </c>
      <c r="H18" t="s">
        <v>151</v>
      </c>
      <c r="J18" s="13">
        <v>43473</v>
      </c>
      <c r="K18" s="16">
        <v>398.08</v>
      </c>
    </row>
    <row r="19" spans="3:13" x14ac:dyDescent="0.25">
      <c r="G19" t="s">
        <v>133</v>
      </c>
      <c r="H19" t="s">
        <v>134</v>
      </c>
      <c r="J19" s="13">
        <v>43473</v>
      </c>
      <c r="K19" s="16">
        <v>158.9</v>
      </c>
    </row>
    <row r="20" spans="3:13" x14ac:dyDescent="0.25">
      <c r="G20" t="s">
        <v>152</v>
      </c>
      <c r="H20" t="s">
        <v>153</v>
      </c>
      <c r="J20" s="13">
        <v>43473</v>
      </c>
      <c r="K20" s="16">
        <v>5.08</v>
      </c>
    </row>
    <row r="21" spans="3:13" x14ac:dyDescent="0.25">
      <c r="G21" t="s">
        <v>190</v>
      </c>
      <c r="H21" t="s">
        <v>191</v>
      </c>
      <c r="J21" s="13">
        <v>43473</v>
      </c>
      <c r="K21" s="16">
        <v>1.17</v>
      </c>
    </row>
    <row r="22" spans="3:13" x14ac:dyDescent="0.25">
      <c r="G22" t="s">
        <v>110</v>
      </c>
      <c r="H22" t="s">
        <v>111</v>
      </c>
      <c r="J22" s="13">
        <v>43473</v>
      </c>
      <c r="K22" s="16">
        <v>363.43</v>
      </c>
    </row>
    <row r="23" spans="3:13" x14ac:dyDescent="0.25">
      <c r="G23" t="s">
        <v>146</v>
      </c>
      <c r="H23" t="s">
        <v>147</v>
      </c>
      <c r="J23" s="13">
        <v>43473</v>
      </c>
      <c r="K23" s="16">
        <v>20.29</v>
      </c>
    </row>
    <row r="24" spans="3:13" x14ac:dyDescent="0.25">
      <c r="G24" t="s">
        <v>172</v>
      </c>
      <c r="H24" t="s">
        <v>173</v>
      </c>
      <c r="J24" s="13">
        <v>43473</v>
      </c>
      <c r="K24" s="16">
        <v>138.61000000000001</v>
      </c>
    </row>
    <row r="25" spans="3:13" x14ac:dyDescent="0.25">
      <c r="G25" t="s">
        <v>200</v>
      </c>
      <c r="H25" t="s">
        <v>201</v>
      </c>
      <c r="J25" s="13">
        <v>43473</v>
      </c>
      <c r="K25" s="16">
        <v>71.84</v>
      </c>
    </row>
    <row r="26" spans="3:13" x14ac:dyDescent="0.25">
      <c r="G26" t="s">
        <v>188</v>
      </c>
      <c r="H26" t="s">
        <v>189</v>
      </c>
      <c r="J26" s="13">
        <v>43473</v>
      </c>
      <c r="K26" s="16">
        <v>277.22000000000003</v>
      </c>
      <c r="M26" s="22"/>
    </row>
    <row r="27" spans="3:13" x14ac:dyDescent="0.25">
      <c r="G27" t="s">
        <v>100</v>
      </c>
      <c r="H27" t="s">
        <v>101</v>
      </c>
      <c r="J27" s="13">
        <v>43473</v>
      </c>
      <c r="K27" s="16">
        <v>145.37</v>
      </c>
      <c r="M27" s="22"/>
    </row>
    <row r="28" spans="3:13" x14ac:dyDescent="0.25">
      <c r="G28" t="s">
        <v>156</v>
      </c>
      <c r="H28" t="s">
        <v>157</v>
      </c>
      <c r="J28" s="13">
        <v>43473</v>
      </c>
      <c r="K28" s="16">
        <v>83.68</v>
      </c>
      <c r="M28" s="22"/>
    </row>
    <row r="29" spans="3:13" x14ac:dyDescent="0.25">
      <c r="G29" t="s">
        <v>202</v>
      </c>
      <c r="H29" t="s">
        <v>203</v>
      </c>
      <c r="J29" s="13">
        <v>43473</v>
      </c>
      <c r="K29" s="16">
        <v>157.21</v>
      </c>
      <c r="M29" s="22"/>
    </row>
    <row r="30" spans="3:13" x14ac:dyDescent="0.25">
      <c r="G30" t="s">
        <v>137</v>
      </c>
      <c r="H30" t="s">
        <v>138</v>
      </c>
      <c r="J30" s="13">
        <v>43473</v>
      </c>
      <c r="K30" s="16">
        <v>30.71</v>
      </c>
    </row>
    <row r="31" spans="3:13" x14ac:dyDescent="0.25">
      <c r="G31" t="s">
        <v>112</v>
      </c>
      <c r="H31" t="s">
        <v>113</v>
      </c>
      <c r="J31" s="13">
        <v>43473</v>
      </c>
      <c r="K31" s="16">
        <v>352.16</v>
      </c>
    </row>
    <row r="32" spans="3:13" x14ac:dyDescent="0.25">
      <c r="G32" t="s">
        <v>124</v>
      </c>
      <c r="H32" t="s">
        <v>125</v>
      </c>
      <c r="J32" s="13">
        <v>43473</v>
      </c>
      <c r="K32" s="16">
        <v>281.72999999999996</v>
      </c>
    </row>
    <row r="33" spans="3:13" x14ac:dyDescent="0.25">
      <c r="G33" t="s">
        <v>186</v>
      </c>
      <c r="H33" t="s">
        <v>187</v>
      </c>
      <c r="J33" s="13">
        <v>43473</v>
      </c>
      <c r="K33" s="16">
        <v>845.18999999999994</v>
      </c>
      <c r="M33" s="22"/>
    </row>
    <row r="34" spans="3:13" x14ac:dyDescent="0.25">
      <c r="G34" t="s">
        <v>196</v>
      </c>
      <c r="H34" t="s">
        <v>197</v>
      </c>
      <c r="J34" s="13">
        <v>43473</v>
      </c>
      <c r="K34" s="16">
        <v>1056.48</v>
      </c>
      <c r="M34" s="22"/>
    </row>
    <row r="35" spans="3:13" x14ac:dyDescent="0.25">
      <c r="C35" t="s">
        <v>219</v>
      </c>
      <c r="D35" t="s">
        <v>220</v>
      </c>
      <c r="E35" t="s">
        <v>226</v>
      </c>
      <c r="F35" t="s">
        <v>57</v>
      </c>
      <c r="G35" t="s">
        <v>126</v>
      </c>
      <c r="H35" t="s">
        <v>127</v>
      </c>
      <c r="J35" s="13">
        <v>43469</v>
      </c>
      <c r="K35" s="16">
        <v>492.31</v>
      </c>
      <c r="M35" s="22"/>
    </row>
    <row r="36" spans="3:13" x14ac:dyDescent="0.25">
      <c r="G36" t="s">
        <v>164</v>
      </c>
      <c r="H36" t="s">
        <v>165</v>
      </c>
      <c r="J36" s="13">
        <v>43469</v>
      </c>
      <c r="K36" s="16">
        <v>17.3</v>
      </c>
      <c r="M36" s="22"/>
    </row>
    <row r="37" spans="3:13" x14ac:dyDescent="0.25">
      <c r="G37" t="s">
        <v>168</v>
      </c>
      <c r="H37" t="s">
        <v>169</v>
      </c>
      <c r="J37" s="13">
        <v>43469</v>
      </c>
      <c r="K37" s="16">
        <v>0.86</v>
      </c>
    </row>
    <row r="38" spans="3:13" x14ac:dyDescent="0.25">
      <c r="G38" t="s">
        <v>182</v>
      </c>
      <c r="H38" t="s">
        <v>183</v>
      </c>
      <c r="J38" s="13">
        <v>43469</v>
      </c>
      <c r="K38" s="16">
        <v>1.17</v>
      </c>
    </row>
    <row r="39" spans="3:13" x14ac:dyDescent="0.25">
      <c r="G39" t="s">
        <v>190</v>
      </c>
      <c r="H39" t="s">
        <v>191</v>
      </c>
      <c r="J39" s="13">
        <v>43469</v>
      </c>
      <c r="K39" s="16">
        <v>33.799999999999997</v>
      </c>
    </row>
    <row r="40" spans="3:13" x14ac:dyDescent="0.25">
      <c r="G40" t="s">
        <v>119</v>
      </c>
      <c r="H40" t="s">
        <v>120</v>
      </c>
      <c r="J40" s="13">
        <v>43469</v>
      </c>
      <c r="K40" s="16">
        <v>0.16</v>
      </c>
    </row>
    <row r="41" spans="3:13" x14ac:dyDescent="0.25">
      <c r="G41" t="s">
        <v>192</v>
      </c>
      <c r="H41" t="s">
        <v>193</v>
      </c>
      <c r="J41" s="13">
        <v>43469</v>
      </c>
      <c r="K41" s="16">
        <v>62.72</v>
      </c>
    </row>
    <row r="42" spans="3:13" x14ac:dyDescent="0.25">
      <c r="G42" t="s">
        <v>146</v>
      </c>
      <c r="H42" t="s">
        <v>147</v>
      </c>
      <c r="J42" s="13">
        <v>43469</v>
      </c>
      <c r="K42" s="16">
        <v>2.0299999999999998</v>
      </c>
    </row>
    <row r="43" spans="3:13" x14ac:dyDescent="0.25">
      <c r="G43" t="s">
        <v>130</v>
      </c>
      <c r="H43" t="s">
        <v>131</v>
      </c>
      <c r="J43" s="13">
        <v>43469</v>
      </c>
      <c r="K43" s="16">
        <v>1.71</v>
      </c>
    </row>
    <row r="44" spans="3:13" x14ac:dyDescent="0.25">
      <c r="G44" t="s">
        <v>144</v>
      </c>
      <c r="H44" t="s">
        <v>145</v>
      </c>
      <c r="J44" s="13">
        <v>43469</v>
      </c>
      <c r="K44" s="16">
        <v>590.98</v>
      </c>
    </row>
    <row r="45" spans="3:13" x14ac:dyDescent="0.25">
      <c r="G45" t="s">
        <v>100</v>
      </c>
      <c r="H45" t="s">
        <v>101</v>
      </c>
      <c r="J45" s="13">
        <v>43469</v>
      </c>
      <c r="K45" s="16">
        <v>174.89</v>
      </c>
    </row>
    <row r="46" spans="3:13" x14ac:dyDescent="0.25">
      <c r="G46" t="s">
        <v>170</v>
      </c>
      <c r="H46" t="s">
        <v>171</v>
      </c>
      <c r="J46" s="13">
        <v>43469</v>
      </c>
      <c r="K46" s="16">
        <v>1.01</v>
      </c>
    </row>
    <row r="47" spans="3:13" x14ac:dyDescent="0.25">
      <c r="G47" t="s">
        <v>210</v>
      </c>
      <c r="H47" t="s">
        <v>211</v>
      </c>
      <c r="J47" s="13">
        <v>43469</v>
      </c>
      <c r="K47" s="16">
        <v>1.27</v>
      </c>
    </row>
    <row r="48" spans="3:13" x14ac:dyDescent="0.25">
      <c r="G48" t="s">
        <v>137</v>
      </c>
      <c r="H48" t="s">
        <v>138</v>
      </c>
      <c r="J48" s="13">
        <v>43469</v>
      </c>
      <c r="K48" s="16">
        <v>1.54</v>
      </c>
    </row>
    <row r="49" spans="3:11" x14ac:dyDescent="0.25">
      <c r="G49" t="s">
        <v>154</v>
      </c>
      <c r="H49" t="s">
        <v>155</v>
      </c>
      <c r="J49" s="13">
        <v>43469</v>
      </c>
      <c r="K49" s="16">
        <v>254.29999999999998</v>
      </c>
    </row>
    <row r="50" spans="3:11" x14ac:dyDescent="0.25">
      <c r="G50" t="s">
        <v>162</v>
      </c>
      <c r="H50" t="s">
        <v>163</v>
      </c>
      <c r="J50" s="13">
        <v>43469</v>
      </c>
      <c r="K50" s="16">
        <v>508.54999999999995</v>
      </c>
    </row>
    <row r="51" spans="3:11" x14ac:dyDescent="0.25">
      <c r="C51" t="s">
        <v>215</v>
      </c>
      <c r="D51" t="s">
        <v>216</v>
      </c>
      <c r="E51" t="s">
        <v>223</v>
      </c>
      <c r="F51" t="s">
        <v>57</v>
      </c>
      <c r="G51" t="s">
        <v>204</v>
      </c>
      <c r="H51" t="s">
        <v>205</v>
      </c>
      <c r="J51" s="13">
        <v>43468</v>
      </c>
      <c r="K51" s="16">
        <v>266.82</v>
      </c>
    </row>
    <row r="52" spans="3:11" x14ac:dyDescent="0.25">
      <c r="G52" t="s">
        <v>152</v>
      </c>
      <c r="H52" t="s">
        <v>153</v>
      </c>
      <c r="J52" s="13">
        <v>43468</v>
      </c>
      <c r="K52" s="16">
        <v>0.13</v>
      </c>
    </row>
    <row r="53" spans="3:11" x14ac:dyDescent="0.25">
      <c r="G53" t="s">
        <v>119</v>
      </c>
      <c r="H53" t="s">
        <v>120</v>
      </c>
      <c r="J53" s="13">
        <v>43468</v>
      </c>
      <c r="K53" s="16">
        <v>15.28</v>
      </c>
    </row>
    <row r="54" spans="3:11" x14ac:dyDescent="0.25">
      <c r="G54" t="s">
        <v>115</v>
      </c>
      <c r="H54" t="s">
        <v>116</v>
      </c>
      <c r="J54" s="13">
        <v>43468</v>
      </c>
      <c r="K54" s="16">
        <v>0.21</v>
      </c>
    </row>
    <row r="55" spans="3:11" x14ac:dyDescent="0.25">
      <c r="G55" t="s">
        <v>178</v>
      </c>
      <c r="H55" t="s">
        <v>179</v>
      </c>
      <c r="J55" s="13">
        <v>43468</v>
      </c>
      <c r="K55" s="16">
        <v>2.2000000000000002</v>
      </c>
    </row>
    <row r="56" spans="3:11" x14ac:dyDescent="0.25">
      <c r="G56" t="s">
        <v>174</v>
      </c>
      <c r="H56" t="s">
        <v>175</v>
      </c>
      <c r="J56" s="13">
        <v>43468</v>
      </c>
      <c r="K56" s="16">
        <v>32.190000000000005</v>
      </c>
    </row>
    <row r="57" spans="3:11" x14ac:dyDescent="0.25">
      <c r="G57" t="s">
        <v>144</v>
      </c>
      <c r="H57" t="s">
        <v>145</v>
      </c>
      <c r="J57" s="13">
        <v>43468</v>
      </c>
      <c r="K57" s="16">
        <v>192.8</v>
      </c>
    </row>
    <row r="58" spans="3:11" x14ac:dyDescent="0.25">
      <c r="G58" t="s">
        <v>176</v>
      </c>
      <c r="H58" t="s">
        <v>177</v>
      </c>
      <c r="J58" s="13">
        <v>43468</v>
      </c>
      <c r="K58" s="16">
        <v>94.57</v>
      </c>
    </row>
    <row r="59" spans="3:11" x14ac:dyDescent="0.25">
      <c r="G59" t="s">
        <v>100</v>
      </c>
      <c r="H59" t="s">
        <v>101</v>
      </c>
      <c r="J59" s="13">
        <v>43468</v>
      </c>
      <c r="K59" s="16">
        <v>1.19</v>
      </c>
    </row>
    <row r="60" spans="3:11" x14ac:dyDescent="0.25">
      <c r="G60" t="s">
        <v>117</v>
      </c>
      <c r="H60" t="s">
        <v>118</v>
      </c>
      <c r="J60" s="13">
        <v>43468</v>
      </c>
      <c r="K60" s="16">
        <v>0.4</v>
      </c>
    </row>
    <row r="61" spans="3:11" x14ac:dyDescent="0.25">
      <c r="G61" t="s">
        <v>180</v>
      </c>
      <c r="H61" t="s">
        <v>181</v>
      </c>
      <c r="J61" s="13">
        <v>43468</v>
      </c>
      <c r="K61" s="16">
        <v>1493.1799999999998</v>
      </c>
    </row>
    <row r="62" spans="3:11" x14ac:dyDescent="0.25">
      <c r="C62" t="s">
        <v>217</v>
      </c>
      <c r="D62" t="s">
        <v>218</v>
      </c>
      <c r="E62" t="s">
        <v>227</v>
      </c>
      <c r="F62" t="s">
        <v>57</v>
      </c>
      <c r="G62" t="s">
        <v>135</v>
      </c>
      <c r="H62" t="s">
        <v>136</v>
      </c>
      <c r="J62" s="13">
        <v>43475</v>
      </c>
      <c r="K62" s="16">
        <v>296.63</v>
      </c>
    </row>
    <row r="63" spans="3:11" x14ac:dyDescent="0.25">
      <c r="G63" t="s">
        <v>184</v>
      </c>
      <c r="H63" t="s">
        <v>185</v>
      </c>
      <c r="J63" s="13">
        <v>43475</v>
      </c>
      <c r="K63" s="16">
        <v>97.55</v>
      </c>
    </row>
    <row r="64" spans="3:11" x14ac:dyDescent="0.25">
      <c r="G64" t="s">
        <v>103</v>
      </c>
      <c r="H64" t="s">
        <v>104</v>
      </c>
      <c r="J64" s="13">
        <v>43475</v>
      </c>
      <c r="K64" s="16">
        <v>0.91</v>
      </c>
    </row>
    <row r="65" spans="3:11" x14ac:dyDescent="0.25">
      <c r="G65" t="s">
        <v>128</v>
      </c>
      <c r="H65" t="s">
        <v>129</v>
      </c>
      <c r="J65" s="13">
        <v>43475</v>
      </c>
      <c r="K65" s="16">
        <v>302.59000000000003</v>
      </c>
    </row>
    <row r="66" spans="3:11" x14ac:dyDescent="0.25">
      <c r="G66" t="s">
        <v>176</v>
      </c>
      <c r="H66" t="s">
        <v>177</v>
      </c>
      <c r="J66" s="13">
        <v>43475</v>
      </c>
      <c r="K66" s="16">
        <v>3.94</v>
      </c>
    </row>
    <row r="67" spans="3:11" x14ac:dyDescent="0.25">
      <c r="G67" t="s">
        <v>166</v>
      </c>
      <c r="H67" t="s">
        <v>167</v>
      </c>
      <c r="J67" s="13">
        <v>43475</v>
      </c>
      <c r="K67" s="16">
        <v>0.48</v>
      </c>
    </row>
    <row r="68" spans="3:11" x14ac:dyDescent="0.25">
      <c r="G68" t="s">
        <v>148</v>
      </c>
      <c r="H68" t="s">
        <v>149</v>
      </c>
      <c r="J68" s="13">
        <v>43475</v>
      </c>
      <c r="K68" s="16">
        <v>152.31</v>
      </c>
    </row>
    <row r="69" spans="3:11" x14ac:dyDescent="0.25">
      <c r="G69" t="s">
        <v>158</v>
      </c>
      <c r="H69" t="s">
        <v>159</v>
      </c>
      <c r="J69" s="13">
        <v>43475</v>
      </c>
      <c r="K69" s="16">
        <v>1244.3800000000001</v>
      </c>
    </row>
    <row r="70" spans="3:11" x14ac:dyDescent="0.25">
      <c r="C70" t="s">
        <v>221</v>
      </c>
      <c r="D70" t="s">
        <v>222</v>
      </c>
      <c r="E70" t="s">
        <v>225</v>
      </c>
      <c r="F70" t="s">
        <v>57</v>
      </c>
      <c r="G70" t="s">
        <v>198</v>
      </c>
      <c r="H70" t="s">
        <v>199</v>
      </c>
      <c r="J70" s="13">
        <v>43467</v>
      </c>
      <c r="K70" s="16">
        <v>0.9</v>
      </c>
    </row>
    <row r="71" spans="3:11" x14ac:dyDescent="0.25">
      <c r="G71" t="s">
        <v>119</v>
      </c>
      <c r="H71" t="s">
        <v>120</v>
      </c>
      <c r="J71" s="13">
        <v>43467</v>
      </c>
      <c r="K71" s="16">
        <v>2.16</v>
      </c>
    </row>
    <row r="72" spans="3:11" x14ac:dyDescent="0.25">
      <c r="G72" t="s">
        <v>105</v>
      </c>
      <c r="H72" t="s">
        <v>106</v>
      </c>
      <c r="J72" s="13">
        <v>43467</v>
      </c>
      <c r="K72" s="16">
        <v>117.36999999999999</v>
      </c>
    </row>
    <row r="73" spans="3:11" x14ac:dyDescent="0.25">
      <c r="G73" t="s">
        <v>172</v>
      </c>
      <c r="H73" t="s">
        <v>173</v>
      </c>
      <c r="J73" s="13">
        <v>43467</v>
      </c>
      <c r="K73" s="16">
        <v>170.31</v>
      </c>
    </row>
    <row r="74" spans="3:11" x14ac:dyDescent="0.25">
      <c r="G74" t="s">
        <v>130</v>
      </c>
      <c r="H74" t="s">
        <v>131</v>
      </c>
      <c r="J74" s="13">
        <v>43467</v>
      </c>
      <c r="K74" s="16">
        <v>83.77</v>
      </c>
    </row>
    <row r="75" spans="3:11" x14ac:dyDescent="0.25">
      <c r="G75" t="s">
        <v>166</v>
      </c>
      <c r="H75" t="s">
        <v>167</v>
      </c>
      <c r="J75" s="13">
        <v>43467</v>
      </c>
      <c r="K75" s="16">
        <v>71.61</v>
      </c>
    </row>
    <row r="76" spans="3:11" x14ac:dyDescent="0.25">
      <c r="G76" t="s">
        <v>139</v>
      </c>
      <c r="H76" t="s">
        <v>140</v>
      </c>
      <c r="J76" s="13">
        <v>43467</v>
      </c>
      <c r="K76" s="16">
        <v>3.59</v>
      </c>
    </row>
    <row r="77" spans="3:11" x14ac:dyDescent="0.25">
      <c r="G77" t="s">
        <v>112</v>
      </c>
      <c r="H77" t="s">
        <v>113</v>
      </c>
      <c r="J77" s="13">
        <v>43467</v>
      </c>
      <c r="K77" s="16">
        <v>432.83000000000004</v>
      </c>
    </row>
    <row r="78" spans="3:11" x14ac:dyDescent="0.25">
      <c r="G78" t="s">
        <v>160</v>
      </c>
      <c r="H78" t="s">
        <v>161</v>
      </c>
      <c r="J78" s="13">
        <v>43467</v>
      </c>
      <c r="K78" s="16">
        <v>9.01</v>
      </c>
    </row>
    <row r="79" spans="3:11" x14ac:dyDescent="0.25">
      <c r="G79" t="s">
        <v>208</v>
      </c>
      <c r="H79" t="s">
        <v>209</v>
      </c>
      <c r="J79" s="13">
        <v>43467</v>
      </c>
      <c r="K79" s="16">
        <v>1298.49</v>
      </c>
    </row>
    <row r="80" spans="3:11" x14ac:dyDescent="0.25">
      <c r="C80" t="s">
        <v>213</v>
      </c>
      <c r="D80" t="s">
        <v>214</v>
      </c>
      <c r="E80" t="s">
        <v>224</v>
      </c>
      <c r="F80" t="s">
        <v>57</v>
      </c>
      <c r="G80" t="s">
        <v>135</v>
      </c>
      <c r="H80" t="s">
        <v>136</v>
      </c>
      <c r="J80" s="13">
        <v>43473</v>
      </c>
      <c r="K80" s="16">
        <v>2.13</v>
      </c>
    </row>
    <row r="81" spans="3:11" x14ac:dyDescent="0.25">
      <c r="G81" t="s">
        <v>190</v>
      </c>
      <c r="H81" t="s">
        <v>191</v>
      </c>
      <c r="J81" s="13">
        <v>43473</v>
      </c>
      <c r="K81" s="16">
        <v>1.42</v>
      </c>
    </row>
    <row r="82" spans="3:11" x14ac:dyDescent="0.25">
      <c r="G82" t="s">
        <v>119</v>
      </c>
      <c r="H82" t="s">
        <v>120</v>
      </c>
      <c r="J82" s="13">
        <v>43473</v>
      </c>
      <c r="K82" s="16">
        <v>23.66</v>
      </c>
    </row>
    <row r="83" spans="3:11" x14ac:dyDescent="0.25">
      <c r="G83" t="s">
        <v>178</v>
      </c>
      <c r="H83" t="s">
        <v>179</v>
      </c>
      <c r="J83" s="13">
        <v>43473</v>
      </c>
      <c r="K83" s="16">
        <v>326.95</v>
      </c>
    </row>
    <row r="84" spans="3:11" x14ac:dyDescent="0.25">
      <c r="G84" t="s">
        <v>117</v>
      </c>
      <c r="H84" t="s">
        <v>118</v>
      </c>
      <c r="J84" s="13">
        <v>43473</v>
      </c>
      <c r="K84" s="16">
        <v>0.42</v>
      </c>
    </row>
    <row r="85" spans="3:11" x14ac:dyDescent="0.25">
      <c r="G85" t="s">
        <v>148</v>
      </c>
      <c r="H85" t="s">
        <v>149</v>
      </c>
      <c r="J85" s="13">
        <v>43473</v>
      </c>
      <c r="K85" s="16">
        <v>3.28</v>
      </c>
    </row>
    <row r="86" spans="3:11" x14ac:dyDescent="0.25">
      <c r="G86" t="s">
        <v>122</v>
      </c>
      <c r="H86" t="s">
        <v>123</v>
      </c>
      <c r="J86" s="13">
        <v>43473</v>
      </c>
      <c r="K86" s="16">
        <v>214.15999999999997</v>
      </c>
    </row>
    <row r="87" spans="3:11" x14ac:dyDescent="0.25">
      <c r="G87" t="s">
        <v>142</v>
      </c>
      <c r="H87" t="s">
        <v>143</v>
      </c>
      <c r="J87" s="13">
        <v>43473</v>
      </c>
      <c r="K87" s="16">
        <v>53.539999999999992</v>
      </c>
    </row>
    <row r="88" spans="3:11" x14ac:dyDescent="0.25">
      <c r="G88" t="s">
        <v>194</v>
      </c>
      <c r="H88" t="s">
        <v>195</v>
      </c>
      <c r="J88" s="13">
        <v>43473</v>
      </c>
      <c r="K88" s="16">
        <v>1541.87</v>
      </c>
    </row>
    <row r="89" spans="3:11" x14ac:dyDescent="0.25">
      <c r="C89" t="s">
        <v>75</v>
      </c>
      <c r="K89" s="16">
        <v>15087.75</v>
      </c>
    </row>
  </sheetData>
  <pageMargins left="0.7" right="0.7" top="0.75" bottom="0.75" header="0.3" footer="0.3"/>
  <pageSetup orientation="portrait" r:id="rId3"/>
  <drawing r:id="rId4"/>
  <extLst>
    <ext xmlns:x14="http://schemas.microsoft.com/office/spreadsheetml/2009/9/main" uri="{A8765BA9-456A-4dab-B4F3-ACF838C121DE}">
      <x14:slicerList>
        <x14:slicer r:id="rId5"/>
      </x14:slicerList>
    </ext>
    <ext xmlns:x15="http://schemas.microsoft.com/office/spreadsheetml/2010/11/main" uri="{7E03D99C-DC04-49d9-9315-930204A7B6E9}">
      <x15:timelineRefs>
        <x15:timelineRef r:id="rId6"/>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topLeftCell="B2" workbookViewId="0"/>
  </sheetViews>
  <sheetFormatPr defaultRowHeight="15" x14ac:dyDescent="0.25"/>
  <cols>
    <col min="1" max="1" width="9.140625" hidden="1" customWidth="1"/>
    <col min="3" max="3" width="13.140625" customWidth="1"/>
    <col min="4" max="4" width="9.140625" customWidth="1"/>
    <col min="6" max="6" width="13.140625" bestFit="1" customWidth="1"/>
  </cols>
  <sheetData>
    <row r="1" spans="1:6" hidden="1" x14ac:dyDescent="0.25">
      <c r="A1" t="s">
        <v>93</v>
      </c>
    </row>
    <row r="2" spans="1:6" x14ac:dyDescent="0.25">
      <c r="B2" t="s">
        <v>91</v>
      </c>
    </row>
    <row r="3" spans="1:6" x14ac:dyDescent="0.25">
      <c r="B3" t="s">
        <v>82</v>
      </c>
      <c r="E3" t="s">
        <v>83</v>
      </c>
    </row>
    <row r="4" spans="1:6" x14ac:dyDescent="0.25">
      <c r="B4">
        <f ca="1">ROWS(CountofCustomers)-3</f>
        <v>6</v>
      </c>
      <c r="C4" s="14" t="s">
        <v>81</v>
      </c>
      <c r="E4">
        <f ca="1">ROWS(CountofOrders)-3</f>
        <v>6</v>
      </c>
      <c r="F4" s="14" t="s">
        <v>81</v>
      </c>
    </row>
    <row r="5" spans="1:6" x14ac:dyDescent="0.25">
      <c r="C5" s="22" t="s">
        <v>206</v>
      </c>
      <c r="F5" s="22" t="s">
        <v>212</v>
      </c>
    </row>
    <row r="6" spans="1:6" x14ac:dyDescent="0.25">
      <c r="C6" s="22" t="s">
        <v>219</v>
      </c>
      <c r="F6" s="22" t="s">
        <v>223</v>
      </c>
    </row>
    <row r="7" spans="1:6" x14ac:dyDescent="0.25">
      <c r="C7" s="22" t="s">
        <v>215</v>
      </c>
      <c r="F7" s="22" t="s">
        <v>224</v>
      </c>
    </row>
    <row r="8" spans="1:6" x14ac:dyDescent="0.25">
      <c r="C8" s="22" t="s">
        <v>217</v>
      </c>
      <c r="F8" s="22" t="s">
        <v>225</v>
      </c>
    </row>
    <row r="9" spans="1:6" x14ac:dyDescent="0.25">
      <c r="C9" s="22" t="s">
        <v>221</v>
      </c>
      <c r="F9" s="22" t="s">
        <v>226</v>
      </c>
    </row>
    <row r="10" spans="1:6" x14ac:dyDescent="0.25">
      <c r="C10" s="22" t="s">
        <v>213</v>
      </c>
      <c r="F10" s="22" t="s">
        <v>227</v>
      </c>
    </row>
    <row r="11" spans="1:6" x14ac:dyDescent="0.25">
      <c r="C11" s="22" t="s">
        <v>75</v>
      </c>
      <c r="F11" s="2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86"/>
  <sheetViews>
    <sheetView topLeftCell="B2" workbookViewId="0"/>
  </sheetViews>
  <sheetFormatPr defaultRowHeight="15" x14ac:dyDescent="0.25"/>
  <cols>
    <col min="1" max="1" width="9.140625" hidden="1" customWidth="1"/>
    <col min="2" max="2" width="4.140625" customWidth="1"/>
    <col min="3" max="3" width="14.28515625" bestFit="1" customWidth="1"/>
    <col min="4" max="4" width="26.7109375" bestFit="1" customWidth="1"/>
    <col min="5" max="5" width="22" bestFit="1" customWidth="1"/>
    <col min="6" max="6" width="22.7109375" bestFit="1" customWidth="1"/>
    <col min="7" max="7" width="19.140625" bestFit="1" customWidth="1"/>
    <col min="8" max="8" width="16.140625" bestFit="1" customWidth="1"/>
    <col min="9" max="9" width="14.28515625" bestFit="1" customWidth="1"/>
    <col min="10" max="10" width="15.85546875" bestFit="1" customWidth="1"/>
    <col min="11" max="11" width="16.5703125" bestFit="1" customWidth="1"/>
    <col min="12" max="12" width="13.5703125" bestFit="1" customWidth="1"/>
    <col min="13" max="13" width="43.28515625" bestFit="1" customWidth="1"/>
    <col min="14" max="14" width="21" bestFit="1" customWidth="1"/>
    <col min="15" max="15" width="13.5703125" bestFit="1" customWidth="1"/>
    <col min="16" max="16" width="22.5703125" bestFit="1" customWidth="1"/>
    <col min="17" max="17" width="23" bestFit="1" customWidth="1"/>
    <col min="18" max="18" width="13.5703125" bestFit="1" customWidth="1"/>
    <col min="19" max="19" width="17.28515625" bestFit="1" customWidth="1"/>
    <col min="20" max="20" width="23" bestFit="1" customWidth="1"/>
    <col min="21" max="21" width="13.5703125" bestFit="1" customWidth="1"/>
    <col min="22" max="22" width="23.28515625" bestFit="1" customWidth="1"/>
    <col min="23" max="23" width="22.5703125" bestFit="1" customWidth="1"/>
    <col min="24" max="24" width="22" bestFit="1" customWidth="1"/>
  </cols>
  <sheetData>
    <row r="1" spans="1:44" hidden="1" x14ac:dyDescent="0.25">
      <c r="A1" s="1" t="s">
        <v>420</v>
      </c>
      <c r="C1" t="s">
        <v>85</v>
      </c>
      <c r="E1" t="s">
        <v>87</v>
      </c>
      <c r="F1" t="s">
        <v>55</v>
      </c>
      <c r="G1" t="s">
        <v>55</v>
      </c>
      <c r="H1" t="s">
        <v>55</v>
      </c>
      <c r="I1" t="s">
        <v>55</v>
      </c>
      <c r="J1" t="s">
        <v>55</v>
      </c>
      <c r="K1" t="s">
        <v>55</v>
      </c>
      <c r="L1" t="s">
        <v>55</v>
      </c>
      <c r="M1" t="s">
        <v>55</v>
      </c>
      <c r="N1" t="s">
        <v>55</v>
      </c>
      <c r="O1" t="s">
        <v>55</v>
      </c>
      <c r="P1" t="s">
        <v>55</v>
      </c>
      <c r="Q1" t="s">
        <v>55</v>
      </c>
      <c r="R1" t="s">
        <v>55</v>
      </c>
      <c r="S1" t="s">
        <v>55</v>
      </c>
      <c r="T1" t="s">
        <v>55</v>
      </c>
      <c r="U1" t="s">
        <v>55</v>
      </c>
      <c r="V1" t="s">
        <v>55</v>
      </c>
      <c r="W1" t="s">
        <v>55</v>
      </c>
      <c r="X1" t="s">
        <v>55</v>
      </c>
      <c r="Y1" t="s">
        <v>94</v>
      </c>
    </row>
    <row r="3" spans="1:44" hidden="1" x14ac:dyDescent="0.25">
      <c r="A3" s="1" t="s">
        <v>0</v>
      </c>
      <c r="D3" s="2" t="s">
        <v>1</v>
      </c>
      <c r="E3" s="3" t="s">
        <v>2</v>
      </c>
      <c r="F3" s="10"/>
      <c r="G3" s="10"/>
      <c r="H3" s="10"/>
      <c r="I3" s="10"/>
      <c r="J3" s="10"/>
      <c r="K3" s="10"/>
      <c r="L3" s="10"/>
      <c r="M3" s="10"/>
      <c r="N3" s="10"/>
      <c r="O3" s="10"/>
      <c r="P3" s="10"/>
      <c r="Q3" s="10"/>
      <c r="R3" s="10"/>
      <c r="S3" s="10"/>
      <c r="T3" s="10"/>
      <c r="U3" s="10"/>
      <c r="V3" s="10"/>
      <c r="W3" s="10"/>
      <c r="X3" s="10"/>
    </row>
    <row r="4" spans="1:44" ht="15.75" hidden="1" thickTop="1" x14ac:dyDescent="0.25">
      <c r="A4" s="1" t="s">
        <v>0</v>
      </c>
      <c r="D4" s="4" t="s">
        <v>3</v>
      </c>
      <c r="E4" s="6"/>
      <c r="F4" s="10"/>
      <c r="G4" s="10"/>
      <c r="H4" s="10"/>
      <c r="I4" s="10"/>
      <c r="J4" s="10"/>
      <c r="K4" s="10"/>
      <c r="L4" s="10"/>
      <c r="M4" s="10"/>
      <c r="N4" s="10"/>
      <c r="O4" s="10"/>
      <c r="P4" s="10"/>
      <c r="Q4" s="10"/>
      <c r="R4" s="10"/>
      <c r="S4" s="10"/>
      <c r="T4" s="10"/>
      <c r="U4" s="10"/>
      <c r="V4" s="10"/>
      <c r="W4" s="10"/>
      <c r="X4" s="10"/>
    </row>
    <row r="5" spans="1:44" hidden="1" x14ac:dyDescent="0.25">
      <c r="A5" s="1" t="s">
        <v>0</v>
      </c>
      <c r="D5" s="8" t="s">
        <v>4</v>
      </c>
      <c r="E5" s="9" t="b">
        <v>0</v>
      </c>
      <c r="F5" s="26"/>
      <c r="G5" s="26"/>
      <c r="H5" s="26"/>
      <c r="I5" s="26"/>
      <c r="J5" s="26"/>
      <c r="K5" s="26"/>
      <c r="L5" s="26"/>
      <c r="M5" s="26"/>
      <c r="N5" s="26"/>
      <c r="O5" s="26"/>
      <c r="P5" s="26"/>
      <c r="Q5" s="26"/>
      <c r="R5" s="26"/>
      <c r="S5" s="26"/>
      <c r="T5" s="26"/>
      <c r="U5" s="26"/>
      <c r="V5" s="26"/>
      <c r="W5" s="26"/>
      <c r="X5" s="26"/>
    </row>
    <row r="6" spans="1:44" hidden="1" x14ac:dyDescent="0.25">
      <c r="A6" s="1" t="s">
        <v>0</v>
      </c>
      <c r="D6" s="8" t="s">
        <v>5</v>
      </c>
      <c r="E6" s="9" t="s">
        <v>6</v>
      </c>
      <c r="F6" s="26"/>
      <c r="G6" s="26"/>
      <c r="H6" s="26"/>
      <c r="I6" s="26"/>
      <c r="J6" s="26"/>
      <c r="K6" s="26"/>
      <c r="L6" s="26"/>
      <c r="M6" s="26"/>
      <c r="N6" s="26"/>
      <c r="O6" s="26"/>
      <c r="P6" s="26"/>
      <c r="Q6" s="26"/>
      <c r="R6" s="26"/>
      <c r="S6" s="26"/>
      <c r="T6" s="26"/>
      <c r="U6" s="26"/>
      <c r="V6" s="26"/>
      <c r="W6" s="26"/>
      <c r="X6" s="26"/>
    </row>
    <row r="7" spans="1:44" hidden="1" x14ac:dyDescent="0.25">
      <c r="A7" s="1" t="s">
        <v>0</v>
      </c>
      <c r="D7" s="5" t="s">
        <v>7</v>
      </c>
      <c r="E7" s="7" t="s">
        <v>8</v>
      </c>
      <c r="F7" s="26"/>
      <c r="G7" s="26"/>
      <c r="H7" s="26"/>
      <c r="I7" s="26"/>
      <c r="J7" s="26"/>
      <c r="K7" s="26"/>
      <c r="L7" s="26"/>
      <c r="M7" s="26"/>
      <c r="N7" s="26"/>
      <c r="O7" s="26"/>
      <c r="P7" s="26"/>
      <c r="Q7" s="26"/>
      <c r="R7" s="26"/>
      <c r="S7" s="26"/>
      <c r="T7" s="26"/>
      <c r="U7" s="26"/>
      <c r="V7" s="26"/>
      <c r="W7" s="26"/>
      <c r="X7" s="26"/>
    </row>
    <row r="8" spans="1:44" x14ac:dyDescent="0.25">
      <c r="A8" s="1" t="s">
        <v>84</v>
      </c>
      <c r="C8" t="s">
        <v>20</v>
      </c>
      <c r="D8" s="5" t="s">
        <v>21</v>
      </c>
      <c r="E8" s="7" t="str">
        <f>"1/1/2019..10/1/2019"</f>
        <v>1/1/2019..10/1/2019</v>
      </c>
      <c r="F8" s="26"/>
      <c r="G8" s="26"/>
      <c r="H8" s="26"/>
      <c r="I8" s="26"/>
      <c r="J8" s="26"/>
      <c r="K8" s="26"/>
      <c r="L8" s="26"/>
      <c r="M8" s="26"/>
      <c r="N8" s="26"/>
      <c r="O8" s="26"/>
      <c r="P8" s="26"/>
      <c r="Q8" s="26"/>
      <c r="R8" s="26"/>
      <c r="S8" s="26"/>
      <c r="T8" s="26"/>
      <c r="U8" s="26"/>
      <c r="V8" s="26"/>
      <c r="W8" s="26"/>
      <c r="X8" s="26"/>
      <c r="Y8" s="25" t="s">
        <v>95</v>
      </c>
    </row>
    <row r="10" spans="1:44" hidden="1" x14ac:dyDescent="0.25">
      <c r="A10" s="1" t="s">
        <v>0</v>
      </c>
      <c r="E10" s="10" t="s">
        <v>9</v>
      </c>
      <c r="F10" s="10"/>
      <c r="G10" s="10"/>
      <c r="H10" s="10"/>
      <c r="I10" s="10"/>
      <c r="J10" s="10"/>
      <c r="K10" s="10"/>
      <c r="L10" s="10"/>
      <c r="M10" s="10"/>
      <c r="N10" s="10"/>
      <c r="O10" s="10"/>
      <c r="P10" s="10"/>
      <c r="Q10" s="10"/>
      <c r="R10" s="10"/>
      <c r="S10" s="10"/>
      <c r="T10" s="10"/>
      <c r="U10" s="10"/>
      <c r="V10" s="10"/>
      <c r="W10" s="10"/>
      <c r="X10" s="10"/>
      <c r="Y10" s="1" t="str">
        <f>"∞||""27 Item"",""1 No."",""=6 No."""</f>
        <v>∞||"27 Item","1 No.","=6 No."</v>
      </c>
      <c r="Z10" s="1" t="str">
        <f>"∞||""18 Customer"",""1 No."",""=2 Sell-to Customer No."""</f>
        <v>∞||"18 Customer","1 No.","=2 Sell-to Customer No."</v>
      </c>
      <c r="AA10" s="1" t="str">
        <f>"∞||""36 Sales Header"",""3 No."",""=3 Document No."",""1 Document Type"",""=1 Document Type"""</f>
        <v>∞||"36 Sales Header","3 No.","=3 Document No.","1 Document Type","=1 Document Type"</v>
      </c>
    </row>
    <row r="11" spans="1:44" hidden="1" x14ac:dyDescent="0.25">
      <c r="A11" s="1" t="s">
        <v>0</v>
      </c>
      <c r="E11" s="10" t="s">
        <v>10</v>
      </c>
      <c r="F11" s="10"/>
      <c r="G11" s="10"/>
      <c r="H11" s="10"/>
      <c r="I11" s="10"/>
      <c r="J11" s="10"/>
      <c r="K11" s="10"/>
      <c r="L11" s="10"/>
      <c r="M11" s="10"/>
      <c r="N11" s="10"/>
      <c r="O11" s="10"/>
      <c r="P11" s="10"/>
      <c r="Q11" s="10"/>
      <c r="R11" s="10"/>
      <c r="S11" s="10"/>
      <c r="T11" s="10"/>
      <c r="U11" s="10"/>
      <c r="V11" s="10"/>
      <c r="W11" s="10"/>
      <c r="X11" s="10"/>
      <c r="Y11" s="1" t="s">
        <v>12</v>
      </c>
      <c r="Z11" s="1" t="s">
        <v>14</v>
      </c>
      <c r="AA11" s="1" t="s">
        <v>15</v>
      </c>
      <c r="AB11" s="1" t="s">
        <v>16</v>
      </c>
      <c r="AC11" s="1" t="s">
        <v>76</v>
      </c>
      <c r="AD11" s="1" t="s">
        <v>18</v>
      </c>
      <c r="AE11" s="1" t="s">
        <v>20</v>
      </c>
      <c r="AF11" s="1" t="s">
        <v>22</v>
      </c>
      <c r="AG11" s="1" t="s">
        <v>24</v>
      </c>
      <c r="AH11" s="1" t="s">
        <v>25</v>
      </c>
      <c r="AI11" s="1" t="s">
        <v>26</v>
      </c>
      <c r="AJ11" s="1" t="s">
        <v>28</v>
      </c>
      <c r="AK11" s="1" t="s">
        <v>30</v>
      </c>
      <c r="AL11" s="1" t="s">
        <v>32</v>
      </c>
      <c r="AM11" s="1" t="s">
        <v>34</v>
      </c>
      <c r="AN11" s="1" t="s">
        <v>36</v>
      </c>
      <c r="AO11" s="1" t="s">
        <v>38</v>
      </c>
      <c r="AP11" s="1" t="s">
        <v>40</v>
      </c>
      <c r="AQ11" s="1" t="s">
        <v>42</v>
      </c>
      <c r="AR11" s="1" t="s">
        <v>44</v>
      </c>
    </row>
    <row r="12" spans="1:44" hidden="1" x14ac:dyDescent="0.25">
      <c r="A12" s="1" t="s">
        <v>0</v>
      </c>
      <c r="E12" s="10" t="s">
        <v>11</v>
      </c>
      <c r="F12" s="10"/>
      <c r="G12" s="10"/>
      <c r="H12" s="10"/>
      <c r="I12" s="10"/>
      <c r="J12" s="10"/>
      <c r="K12" s="10"/>
      <c r="L12" s="10"/>
      <c r="M12" s="10"/>
      <c r="N12" s="10"/>
      <c r="O12" s="10"/>
      <c r="P12" s="10"/>
      <c r="Q12" s="10"/>
      <c r="R12" s="10"/>
      <c r="S12" s="10"/>
      <c r="T12" s="10"/>
      <c r="U12" s="10"/>
      <c r="V12" s="10"/>
      <c r="W12" s="10"/>
      <c r="X12" s="10"/>
      <c r="Y12" s="1" t="s">
        <v>13</v>
      </c>
      <c r="Z12" s="1" t="str">
        <f>"LinkField([18 Customer],[2 Name])"</f>
        <v>LinkField([18 Customer],[2 Name])</v>
      </c>
      <c r="AA12" s="1" t="s">
        <v>15</v>
      </c>
      <c r="AB12" s="1" t="s">
        <v>17</v>
      </c>
      <c r="AC12" s="1" t="str">
        <f>"LinkField([36 Sales Header],[120 Status])"</f>
        <v>LinkField([36 Sales Header],[120 Status])</v>
      </c>
      <c r="AD12" s="1" t="s">
        <v>19</v>
      </c>
      <c r="AE12" s="1" t="s">
        <v>21</v>
      </c>
      <c r="AF12" s="1" t="s">
        <v>23</v>
      </c>
      <c r="AG12" s="1" t="str">
        <f>"LinkField([27 Item],[3 Description])"</f>
        <v>LinkField([27 Item],[3 Description])</v>
      </c>
      <c r="AH12" s="1" t="str">
        <f>"LinkField([27 Item],[5702 Item Category Code])"</f>
        <v>LinkField([27 Item],[5702 Item Category Code])</v>
      </c>
      <c r="AI12" s="1" t="s">
        <v>27</v>
      </c>
      <c r="AJ12" s="1" t="s">
        <v>29</v>
      </c>
      <c r="AK12" s="1" t="s">
        <v>31</v>
      </c>
      <c r="AL12" s="1" t="s">
        <v>33</v>
      </c>
      <c r="AM12" s="1" t="s">
        <v>35</v>
      </c>
      <c r="AN12" s="1" t="s">
        <v>37</v>
      </c>
      <c r="AO12" s="1" t="s">
        <v>39</v>
      </c>
      <c r="AP12" s="1" t="s">
        <v>41</v>
      </c>
      <c r="AQ12" s="1" t="s">
        <v>43</v>
      </c>
      <c r="AR12" s="1" t="s">
        <v>45</v>
      </c>
    </row>
    <row r="13" spans="1:44" x14ac:dyDescent="0.25">
      <c r="E13" t="s">
        <v>12</v>
      </c>
      <c r="F13" t="s">
        <v>14</v>
      </c>
      <c r="G13" t="s">
        <v>15</v>
      </c>
      <c r="H13" t="s">
        <v>16</v>
      </c>
      <c r="I13" t="s">
        <v>76</v>
      </c>
      <c r="J13" t="s">
        <v>18</v>
      </c>
      <c r="K13" t="s">
        <v>20</v>
      </c>
      <c r="L13" t="s">
        <v>22</v>
      </c>
      <c r="M13" t="s">
        <v>24</v>
      </c>
      <c r="N13" t="s">
        <v>25</v>
      </c>
      <c r="O13" t="s">
        <v>26</v>
      </c>
      <c r="P13" t="s">
        <v>28</v>
      </c>
      <c r="Q13" t="s">
        <v>30</v>
      </c>
      <c r="R13" t="s">
        <v>32</v>
      </c>
      <c r="S13" t="s">
        <v>34</v>
      </c>
      <c r="T13" t="s">
        <v>36</v>
      </c>
      <c r="U13" t="s">
        <v>38</v>
      </c>
      <c r="V13" t="s">
        <v>40</v>
      </c>
      <c r="W13" t="s">
        <v>42</v>
      </c>
      <c r="X13" t="s">
        <v>44</v>
      </c>
    </row>
    <row r="14" spans="1:44" x14ac:dyDescent="0.25">
      <c r="A14" t="s">
        <v>54</v>
      </c>
      <c r="E14" s="12" t="s">
        <v>215</v>
      </c>
      <c r="F14" s="12" t="s">
        <v>216</v>
      </c>
      <c r="G14" s="12" t="s">
        <v>97</v>
      </c>
      <c r="H14" s="12" t="s">
        <v>223</v>
      </c>
      <c r="I14" s="12" t="s">
        <v>57</v>
      </c>
      <c r="J14" s="12" t="s">
        <v>121</v>
      </c>
      <c r="K14" s="13">
        <v>43468</v>
      </c>
      <c r="L14" s="12" t="s">
        <v>204</v>
      </c>
      <c r="M14" s="12" t="s">
        <v>205</v>
      </c>
      <c r="N14" s="12" t="s">
        <v>108</v>
      </c>
      <c r="O14">
        <v>144</v>
      </c>
      <c r="P14">
        <v>144</v>
      </c>
      <c r="Q14" s="12" t="s">
        <v>96</v>
      </c>
      <c r="R14">
        <v>2.0139999999999998</v>
      </c>
      <c r="S14">
        <v>8</v>
      </c>
      <c r="T14">
        <v>23.2</v>
      </c>
      <c r="U14">
        <v>0</v>
      </c>
      <c r="V14">
        <v>266.82</v>
      </c>
      <c r="W14">
        <v>0</v>
      </c>
      <c r="X14">
        <v>266.82</v>
      </c>
    </row>
    <row r="15" spans="1:44" x14ac:dyDescent="0.25">
      <c r="A15" t="s">
        <v>54</v>
      </c>
      <c r="E15" s="12" t="s">
        <v>217</v>
      </c>
      <c r="F15" s="12" t="s">
        <v>218</v>
      </c>
      <c r="G15" s="12" t="s">
        <v>97</v>
      </c>
      <c r="H15" s="12" t="s">
        <v>227</v>
      </c>
      <c r="I15" s="12" t="s">
        <v>57</v>
      </c>
      <c r="J15" s="12" t="s">
        <v>121</v>
      </c>
      <c r="K15" s="13">
        <v>43475</v>
      </c>
      <c r="L15" s="12" t="s">
        <v>135</v>
      </c>
      <c r="M15" s="12" t="s">
        <v>136</v>
      </c>
      <c r="N15" s="12" t="s">
        <v>108</v>
      </c>
      <c r="O15">
        <v>144</v>
      </c>
      <c r="P15">
        <v>144</v>
      </c>
      <c r="Q15" s="12" t="s">
        <v>96</v>
      </c>
      <c r="R15">
        <v>2.2389999999999999</v>
      </c>
      <c r="S15">
        <v>8</v>
      </c>
      <c r="T15">
        <v>25.790000000000003</v>
      </c>
      <c r="U15">
        <v>0</v>
      </c>
      <c r="V15">
        <v>296.63</v>
      </c>
      <c r="W15">
        <v>0</v>
      </c>
      <c r="X15">
        <v>296.63</v>
      </c>
    </row>
    <row r="16" spans="1:44" x14ac:dyDescent="0.25">
      <c r="A16" t="s">
        <v>54</v>
      </c>
      <c r="E16" s="12" t="s">
        <v>213</v>
      </c>
      <c r="F16" s="12" t="s">
        <v>214</v>
      </c>
      <c r="G16" s="12" t="s">
        <v>97</v>
      </c>
      <c r="H16" s="12" t="s">
        <v>224</v>
      </c>
      <c r="I16" s="12" t="s">
        <v>57</v>
      </c>
      <c r="J16" s="12" t="s">
        <v>141</v>
      </c>
      <c r="K16" s="13">
        <v>43473</v>
      </c>
      <c r="L16" s="12" t="s">
        <v>135</v>
      </c>
      <c r="M16" s="12" t="s">
        <v>136</v>
      </c>
      <c r="N16" s="12" t="s">
        <v>108</v>
      </c>
      <c r="O16">
        <v>1</v>
      </c>
      <c r="P16">
        <v>1</v>
      </c>
      <c r="Q16" s="12" t="s">
        <v>96</v>
      </c>
      <c r="R16">
        <v>2.2389999999999999</v>
      </c>
      <c r="S16">
        <v>5</v>
      </c>
      <c r="T16">
        <v>0.11</v>
      </c>
      <c r="U16">
        <v>0</v>
      </c>
      <c r="V16">
        <v>2.13</v>
      </c>
      <c r="W16">
        <v>0</v>
      </c>
      <c r="X16">
        <v>2.13</v>
      </c>
    </row>
    <row r="17" spans="1:24" x14ac:dyDescent="0.25">
      <c r="A17" t="s">
        <v>54</v>
      </c>
      <c r="E17" s="12" t="s">
        <v>219</v>
      </c>
      <c r="F17" s="12" t="s">
        <v>220</v>
      </c>
      <c r="G17" s="12" t="s">
        <v>97</v>
      </c>
      <c r="H17" s="12" t="s">
        <v>226</v>
      </c>
      <c r="I17" s="12" t="s">
        <v>57</v>
      </c>
      <c r="J17" s="12" t="s">
        <v>141</v>
      </c>
      <c r="K17" s="13">
        <v>43469</v>
      </c>
      <c r="L17" s="12" t="s">
        <v>126</v>
      </c>
      <c r="M17" s="12" t="s">
        <v>127</v>
      </c>
      <c r="N17" s="12" t="s">
        <v>107</v>
      </c>
      <c r="O17">
        <v>144</v>
      </c>
      <c r="P17">
        <v>144</v>
      </c>
      <c r="Q17" s="12" t="s">
        <v>96</v>
      </c>
      <c r="R17">
        <v>3.637</v>
      </c>
      <c r="S17">
        <v>6</v>
      </c>
      <c r="T17">
        <v>31.42</v>
      </c>
      <c r="U17">
        <v>0</v>
      </c>
      <c r="V17">
        <v>492.31</v>
      </c>
      <c r="W17">
        <v>0</v>
      </c>
      <c r="X17">
        <v>492.31</v>
      </c>
    </row>
    <row r="18" spans="1:24" x14ac:dyDescent="0.25">
      <c r="A18" t="s">
        <v>54</v>
      </c>
      <c r="E18" s="12" t="s">
        <v>217</v>
      </c>
      <c r="F18" s="12" t="s">
        <v>218</v>
      </c>
      <c r="G18" s="12" t="s">
        <v>97</v>
      </c>
      <c r="H18" s="12" t="s">
        <v>227</v>
      </c>
      <c r="I18" s="12" t="s">
        <v>57</v>
      </c>
      <c r="J18" s="12" t="s">
        <v>121</v>
      </c>
      <c r="K18" s="13">
        <v>43475</v>
      </c>
      <c r="L18" s="12" t="s">
        <v>184</v>
      </c>
      <c r="M18" s="12" t="s">
        <v>185</v>
      </c>
      <c r="N18" s="12" t="s">
        <v>107</v>
      </c>
      <c r="O18">
        <v>48</v>
      </c>
      <c r="P18">
        <v>48</v>
      </c>
      <c r="Q18" s="12" t="s">
        <v>96</v>
      </c>
      <c r="R18">
        <v>2.2090000000000001</v>
      </c>
      <c r="S18">
        <v>8</v>
      </c>
      <c r="T18">
        <v>8.48</v>
      </c>
      <c r="U18">
        <v>0</v>
      </c>
      <c r="V18">
        <v>97.55</v>
      </c>
      <c r="W18">
        <v>0</v>
      </c>
      <c r="X18">
        <v>97.55</v>
      </c>
    </row>
    <row r="19" spans="1:24" x14ac:dyDescent="0.25">
      <c r="A19" t="s">
        <v>54</v>
      </c>
      <c r="E19" s="12" t="s">
        <v>219</v>
      </c>
      <c r="F19" s="12" t="s">
        <v>220</v>
      </c>
      <c r="G19" s="12" t="s">
        <v>97</v>
      </c>
      <c r="H19" s="12" t="s">
        <v>226</v>
      </c>
      <c r="I19" s="12" t="s">
        <v>57</v>
      </c>
      <c r="J19" s="12" t="s">
        <v>141</v>
      </c>
      <c r="K19" s="13">
        <v>43469</v>
      </c>
      <c r="L19" s="12" t="s">
        <v>164</v>
      </c>
      <c r="M19" s="12" t="s">
        <v>165</v>
      </c>
      <c r="N19" s="12" t="s">
        <v>99</v>
      </c>
      <c r="O19">
        <v>12</v>
      </c>
      <c r="P19">
        <v>12</v>
      </c>
      <c r="Q19" s="12" t="s">
        <v>96</v>
      </c>
      <c r="R19">
        <v>1.5329999999999999</v>
      </c>
      <c r="S19">
        <v>6</v>
      </c>
      <c r="T19">
        <v>1.1000000000000001</v>
      </c>
      <c r="U19">
        <v>0</v>
      </c>
      <c r="V19">
        <v>17.3</v>
      </c>
      <c r="W19">
        <v>0</v>
      </c>
      <c r="X19">
        <v>17.3</v>
      </c>
    </row>
    <row r="20" spans="1:24" x14ac:dyDescent="0.25">
      <c r="A20" t="s">
        <v>54</v>
      </c>
      <c r="E20" s="12" t="s">
        <v>217</v>
      </c>
      <c r="F20" s="12" t="s">
        <v>218</v>
      </c>
      <c r="G20" s="12" t="s">
        <v>97</v>
      </c>
      <c r="H20" s="12" t="s">
        <v>227</v>
      </c>
      <c r="I20" s="12" t="s">
        <v>57</v>
      </c>
      <c r="J20" s="12" t="s">
        <v>121</v>
      </c>
      <c r="K20" s="13">
        <v>43475</v>
      </c>
      <c r="L20" s="12" t="s">
        <v>103</v>
      </c>
      <c r="M20" s="12" t="s">
        <v>104</v>
      </c>
      <c r="N20" s="12" t="s">
        <v>102</v>
      </c>
      <c r="O20">
        <v>1</v>
      </c>
      <c r="P20">
        <v>1</v>
      </c>
      <c r="Q20" s="12" t="s">
        <v>96</v>
      </c>
      <c r="R20">
        <v>0.99199999999999999</v>
      </c>
      <c r="S20">
        <v>8</v>
      </c>
      <c r="T20">
        <v>0.08</v>
      </c>
      <c r="U20">
        <v>0</v>
      </c>
      <c r="V20">
        <v>0.91</v>
      </c>
      <c r="W20">
        <v>0</v>
      </c>
      <c r="X20">
        <v>0.91</v>
      </c>
    </row>
    <row r="21" spans="1:24" x14ac:dyDescent="0.25">
      <c r="A21" t="s">
        <v>54</v>
      </c>
      <c r="E21" s="12" t="s">
        <v>206</v>
      </c>
      <c r="F21" s="12" t="s">
        <v>207</v>
      </c>
      <c r="G21" s="12" t="s">
        <v>97</v>
      </c>
      <c r="H21" s="12" t="s">
        <v>212</v>
      </c>
      <c r="I21" s="12" t="s">
        <v>57</v>
      </c>
      <c r="J21" s="12" t="s">
        <v>98</v>
      </c>
      <c r="K21" s="13">
        <v>43473</v>
      </c>
      <c r="L21" s="12" t="s">
        <v>103</v>
      </c>
      <c r="M21" s="12" t="s">
        <v>104</v>
      </c>
      <c r="N21" s="12" t="s">
        <v>102</v>
      </c>
      <c r="O21">
        <v>1</v>
      </c>
      <c r="P21">
        <v>1</v>
      </c>
      <c r="Q21" s="12" t="s">
        <v>96</v>
      </c>
      <c r="R21">
        <v>0.82421</v>
      </c>
      <c r="S21">
        <v>6</v>
      </c>
      <c r="T21">
        <v>0.05</v>
      </c>
      <c r="U21">
        <v>0</v>
      </c>
      <c r="V21">
        <v>0.77</v>
      </c>
      <c r="W21">
        <v>0</v>
      </c>
      <c r="X21">
        <v>0.77</v>
      </c>
    </row>
    <row r="22" spans="1:24" x14ac:dyDescent="0.25">
      <c r="A22" t="s">
        <v>54</v>
      </c>
      <c r="E22" s="12" t="s">
        <v>219</v>
      </c>
      <c r="F22" s="12" t="s">
        <v>220</v>
      </c>
      <c r="G22" s="12" t="s">
        <v>97</v>
      </c>
      <c r="H22" s="12" t="s">
        <v>226</v>
      </c>
      <c r="I22" s="12" t="s">
        <v>57</v>
      </c>
      <c r="J22" s="12" t="s">
        <v>141</v>
      </c>
      <c r="K22" s="13">
        <v>43469</v>
      </c>
      <c r="L22" s="12" t="s">
        <v>168</v>
      </c>
      <c r="M22" s="12" t="s">
        <v>169</v>
      </c>
      <c r="N22" s="12" t="s">
        <v>102</v>
      </c>
      <c r="O22">
        <v>1</v>
      </c>
      <c r="P22">
        <v>1</v>
      </c>
      <c r="Q22" s="12" t="s">
        <v>96</v>
      </c>
      <c r="R22">
        <v>0.92400000000000004</v>
      </c>
      <c r="S22">
        <v>6</v>
      </c>
      <c r="T22">
        <v>0.06</v>
      </c>
      <c r="U22">
        <v>0</v>
      </c>
      <c r="V22">
        <v>0.86</v>
      </c>
      <c r="W22">
        <v>0</v>
      </c>
      <c r="X22">
        <v>0.86</v>
      </c>
    </row>
    <row r="23" spans="1:24" x14ac:dyDescent="0.25">
      <c r="A23" t="s">
        <v>54</v>
      </c>
      <c r="E23" s="12" t="s">
        <v>219</v>
      </c>
      <c r="F23" s="12" t="s">
        <v>220</v>
      </c>
      <c r="G23" s="12" t="s">
        <v>97</v>
      </c>
      <c r="H23" s="12" t="s">
        <v>226</v>
      </c>
      <c r="I23" s="12" t="s">
        <v>57</v>
      </c>
      <c r="J23" s="12" t="s">
        <v>141</v>
      </c>
      <c r="K23" s="13">
        <v>43469</v>
      </c>
      <c r="L23" s="12" t="s">
        <v>182</v>
      </c>
      <c r="M23" s="12" t="s">
        <v>183</v>
      </c>
      <c r="N23" s="12" t="s">
        <v>102</v>
      </c>
      <c r="O23">
        <v>1</v>
      </c>
      <c r="P23">
        <v>1</v>
      </c>
      <c r="Q23" s="12" t="s">
        <v>96</v>
      </c>
      <c r="R23">
        <v>1.2470000000000001</v>
      </c>
      <c r="S23">
        <v>6</v>
      </c>
      <c r="T23">
        <v>0.08</v>
      </c>
      <c r="U23">
        <v>0</v>
      </c>
      <c r="V23">
        <v>1.17</v>
      </c>
      <c r="W23">
        <v>0</v>
      </c>
      <c r="X23">
        <v>1.17</v>
      </c>
    </row>
    <row r="24" spans="1:24" x14ac:dyDescent="0.25">
      <c r="A24" t="s">
        <v>54</v>
      </c>
      <c r="E24" s="12" t="s">
        <v>206</v>
      </c>
      <c r="F24" s="12" t="s">
        <v>207</v>
      </c>
      <c r="G24" s="12" t="s">
        <v>97</v>
      </c>
      <c r="H24" s="12" t="s">
        <v>212</v>
      </c>
      <c r="I24" s="12" t="s">
        <v>57</v>
      </c>
      <c r="J24" s="12" t="s">
        <v>98</v>
      </c>
      <c r="K24" s="13">
        <v>43473</v>
      </c>
      <c r="L24" s="12" t="s">
        <v>150</v>
      </c>
      <c r="M24" s="12" t="s">
        <v>151</v>
      </c>
      <c r="N24" s="12" t="s">
        <v>102</v>
      </c>
      <c r="O24">
        <v>144</v>
      </c>
      <c r="P24">
        <v>144</v>
      </c>
      <c r="Q24" s="12" t="s">
        <v>96</v>
      </c>
      <c r="R24">
        <v>2.9409200000000002</v>
      </c>
      <c r="S24">
        <v>6</v>
      </c>
      <c r="T24">
        <v>25.409999999999997</v>
      </c>
      <c r="U24">
        <v>0</v>
      </c>
      <c r="V24">
        <v>398.08</v>
      </c>
      <c r="W24">
        <v>0</v>
      </c>
      <c r="X24">
        <v>398.08</v>
      </c>
    </row>
    <row r="25" spans="1:24" x14ac:dyDescent="0.25">
      <c r="A25" t="s">
        <v>54</v>
      </c>
      <c r="E25" s="12" t="s">
        <v>221</v>
      </c>
      <c r="F25" s="12" t="s">
        <v>222</v>
      </c>
      <c r="G25" s="12" t="s">
        <v>97</v>
      </c>
      <c r="H25" s="12" t="s">
        <v>225</v>
      </c>
      <c r="I25" s="12" t="s">
        <v>57</v>
      </c>
      <c r="J25" s="12" t="s">
        <v>141</v>
      </c>
      <c r="K25" s="13">
        <v>43467</v>
      </c>
      <c r="L25" s="12" t="s">
        <v>198</v>
      </c>
      <c r="M25" s="12" t="s">
        <v>199</v>
      </c>
      <c r="N25" s="12" t="s">
        <v>109</v>
      </c>
      <c r="O25">
        <v>1</v>
      </c>
      <c r="P25">
        <v>1</v>
      </c>
      <c r="Q25" s="12" t="s">
        <v>96</v>
      </c>
      <c r="R25">
        <v>0.93899999999999995</v>
      </c>
      <c r="S25">
        <v>4</v>
      </c>
      <c r="T25">
        <v>0.04</v>
      </c>
      <c r="U25">
        <v>0</v>
      </c>
      <c r="V25">
        <v>0.9</v>
      </c>
      <c r="W25">
        <v>0</v>
      </c>
      <c r="X25">
        <v>0.9</v>
      </c>
    </row>
    <row r="26" spans="1:24" x14ac:dyDescent="0.25">
      <c r="A26" t="s">
        <v>54</v>
      </c>
      <c r="E26" s="12" t="s">
        <v>206</v>
      </c>
      <c r="F26" s="12" t="s">
        <v>207</v>
      </c>
      <c r="G26" s="12" t="s">
        <v>97</v>
      </c>
      <c r="H26" s="12" t="s">
        <v>212</v>
      </c>
      <c r="I26" s="12" t="s">
        <v>57</v>
      </c>
      <c r="J26" s="12" t="s">
        <v>98</v>
      </c>
      <c r="K26" s="13">
        <v>43473</v>
      </c>
      <c r="L26" s="12" t="s">
        <v>133</v>
      </c>
      <c r="M26" s="12" t="s">
        <v>134</v>
      </c>
      <c r="N26" s="12" t="s">
        <v>109</v>
      </c>
      <c r="O26">
        <v>144</v>
      </c>
      <c r="P26">
        <v>144</v>
      </c>
      <c r="Q26" s="12" t="s">
        <v>96</v>
      </c>
      <c r="R26">
        <v>1.17387</v>
      </c>
      <c r="S26">
        <v>6</v>
      </c>
      <c r="T26">
        <v>10.14</v>
      </c>
      <c r="U26">
        <v>0</v>
      </c>
      <c r="V26">
        <v>158.9</v>
      </c>
      <c r="W26">
        <v>0</v>
      </c>
      <c r="X26">
        <v>158.9</v>
      </c>
    </row>
    <row r="27" spans="1:24" x14ac:dyDescent="0.25">
      <c r="A27" t="s">
        <v>54</v>
      </c>
      <c r="E27" s="12" t="s">
        <v>215</v>
      </c>
      <c r="F27" s="12" t="s">
        <v>216</v>
      </c>
      <c r="G27" s="12" t="s">
        <v>97</v>
      </c>
      <c r="H27" s="12" t="s">
        <v>223</v>
      </c>
      <c r="I27" s="12" t="s">
        <v>57</v>
      </c>
      <c r="J27" s="12" t="s">
        <v>121</v>
      </c>
      <c r="K27" s="13">
        <v>43468</v>
      </c>
      <c r="L27" s="12" t="s">
        <v>152</v>
      </c>
      <c r="M27" s="12" t="s">
        <v>153</v>
      </c>
      <c r="N27" s="12" t="s">
        <v>109</v>
      </c>
      <c r="O27">
        <v>2</v>
      </c>
      <c r="P27">
        <v>2</v>
      </c>
      <c r="Q27" s="12" t="s">
        <v>96</v>
      </c>
      <c r="R27">
        <v>6.8000000000000005E-2</v>
      </c>
      <c r="S27">
        <v>8</v>
      </c>
      <c r="T27">
        <v>0.01</v>
      </c>
      <c r="U27">
        <v>0</v>
      </c>
      <c r="V27">
        <v>0.13</v>
      </c>
      <c r="W27">
        <v>0</v>
      </c>
      <c r="X27">
        <v>0.13</v>
      </c>
    </row>
    <row r="28" spans="1:24" x14ac:dyDescent="0.25">
      <c r="A28" t="s">
        <v>54</v>
      </c>
      <c r="E28" s="12" t="s">
        <v>206</v>
      </c>
      <c r="F28" s="12" t="s">
        <v>207</v>
      </c>
      <c r="G28" s="12" t="s">
        <v>97</v>
      </c>
      <c r="H28" s="12" t="s">
        <v>212</v>
      </c>
      <c r="I28" s="12" t="s">
        <v>57</v>
      </c>
      <c r="J28" s="12" t="s">
        <v>98</v>
      </c>
      <c r="K28" s="13">
        <v>43473</v>
      </c>
      <c r="L28" s="12" t="s">
        <v>152</v>
      </c>
      <c r="M28" s="12" t="s">
        <v>153</v>
      </c>
      <c r="N28" s="12" t="s">
        <v>109</v>
      </c>
      <c r="O28">
        <v>96</v>
      </c>
      <c r="P28">
        <v>96</v>
      </c>
      <c r="Q28" s="12" t="s">
        <v>96</v>
      </c>
      <c r="R28">
        <v>5.62E-2</v>
      </c>
      <c r="S28">
        <v>6</v>
      </c>
      <c r="T28">
        <v>0.32</v>
      </c>
      <c r="U28">
        <v>0</v>
      </c>
      <c r="V28">
        <v>5.08</v>
      </c>
      <c r="W28">
        <v>0</v>
      </c>
      <c r="X28">
        <v>5.08</v>
      </c>
    </row>
    <row r="29" spans="1:24" x14ac:dyDescent="0.25">
      <c r="A29" t="s">
        <v>54</v>
      </c>
      <c r="E29" s="12" t="s">
        <v>219</v>
      </c>
      <c r="F29" s="12" t="s">
        <v>220</v>
      </c>
      <c r="G29" s="12" t="s">
        <v>97</v>
      </c>
      <c r="H29" s="12" t="s">
        <v>226</v>
      </c>
      <c r="I29" s="12" t="s">
        <v>57</v>
      </c>
      <c r="J29" s="12" t="s">
        <v>141</v>
      </c>
      <c r="K29" s="13">
        <v>43469</v>
      </c>
      <c r="L29" s="12" t="s">
        <v>190</v>
      </c>
      <c r="M29" s="12" t="s">
        <v>191</v>
      </c>
      <c r="N29" s="12" t="s">
        <v>109</v>
      </c>
      <c r="O29">
        <v>145</v>
      </c>
      <c r="P29">
        <v>145</v>
      </c>
      <c r="Q29" s="12" t="s">
        <v>96</v>
      </c>
      <c r="R29">
        <v>0.248</v>
      </c>
      <c r="S29">
        <v>6</v>
      </c>
      <c r="T29">
        <v>2.16</v>
      </c>
      <c r="U29">
        <v>0</v>
      </c>
      <c r="V29">
        <v>33.799999999999997</v>
      </c>
      <c r="W29">
        <v>0</v>
      </c>
      <c r="X29">
        <v>33.799999999999997</v>
      </c>
    </row>
    <row r="30" spans="1:24" x14ac:dyDescent="0.25">
      <c r="A30" t="s">
        <v>54</v>
      </c>
      <c r="E30" s="12" t="s">
        <v>213</v>
      </c>
      <c r="F30" s="12" t="s">
        <v>214</v>
      </c>
      <c r="G30" s="12" t="s">
        <v>97</v>
      </c>
      <c r="H30" s="12" t="s">
        <v>224</v>
      </c>
      <c r="I30" s="12" t="s">
        <v>57</v>
      </c>
      <c r="J30" s="12" t="s">
        <v>141</v>
      </c>
      <c r="K30" s="13">
        <v>43473</v>
      </c>
      <c r="L30" s="12" t="s">
        <v>190</v>
      </c>
      <c r="M30" s="12" t="s">
        <v>191</v>
      </c>
      <c r="N30" s="12" t="s">
        <v>109</v>
      </c>
      <c r="O30">
        <v>6</v>
      </c>
      <c r="P30">
        <v>6</v>
      </c>
      <c r="Q30" s="12" t="s">
        <v>96</v>
      </c>
      <c r="R30">
        <v>0.248</v>
      </c>
      <c r="S30">
        <v>5</v>
      </c>
      <c r="T30">
        <v>7.0000000000000007E-2</v>
      </c>
      <c r="U30">
        <v>0</v>
      </c>
      <c r="V30">
        <v>1.42</v>
      </c>
      <c r="W30">
        <v>0</v>
      </c>
      <c r="X30">
        <v>1.42</v>
      </c>
    </row>
    <row r="31" spans="1:24" x14ac:dyDescent="0.25">
      <c r="A31" t="s">
        <v>54</v>
      </c>
      <c r="E31" s="12" t="s">
        <v>206</v>
      </c>
      <c r="F31" s="12" t="s">
        <v>207</v>
      </c>
      <c r="G31" s="12" t="s">
        <v>97</v>
      </c>
      <c r="H31" s="12" t="s">
        <v>212</v>
      </c>
      <c r="I31" s="12" t="s">
        <v>57</v>
      </c>
      <c r="J31" s="12" t="s">
        <v>98</v>
      </c>
      <c r="K31" s="13">
        <v>43473</v>
      </c>
      <c r="L31" s="12" t="s">
        <v>190</v>
      </c>
      <c r="M31" s="12" t="s">
        <v>191</v>
      </c>
      <c r="N31" s="12" t="s">
        <v>109</v>
      </c>
      <c r="O31">
        <v>6</v>
      </c>
      <c r="P31">
        <v>6</v>
      </c>
      <c r="Q31" s="12" t="s">
        <v>96</v>
      </c>
      <c r="R31">
        <v>0.20605000000000001</v>
      </c>
      <c r="S31">
        <v>6</v>
      </c>
      <c r="T31">
        <v>7.0000000000000007E-2</v>
      </c>
      <c r="U31">
        <v>0</v>
      </c>
      <c r="V31">
        <v>1.17</v>
      </c>
      <c r="W31">
        <v>0</v>
      </c>
      <c r="X31">
        <v>1.17</v>
      </c>
    </row>
    <row r="32" spans="1:24" x14ac:dyDescent="0.25">
      <c r="A32" t="s">
        <v>54</v>
      </c>
      <c r="E32" s="12" t="s">
        <v>215</v>
      </c>
      <c r="F32" s="12" t="s">
        <v>216</v>
      </c>
      <c r="G32" s="12" t="s">
        <v>97</v>
      </c>
      <c r="H32" s="12" t="s">
        <v>223</v>
      </c>
      <c r="I32" s="12" t="s">
        <v>57</v>
      </c>
      <c r="J32" s="12" t="s">
        <v>121</v>
      </c>
      <c r="K32" s="13">
        <v>43468</v>
      </c>
      <c r="L32" s="12" t="s">
        <v>119</v>
      </c>
      <c r="M32" s="12" t="s">
        <v>120</v>
      </c>
      <c r="N32" s="12" t="s">
        <v>109</v>
      </c>
      <c r="O32">
        <v>96</v>
      </c>
      <c r="P32">
        <v>96</v>
      </c>
      <c r="Q32" s="12" t="s">
        <v>96</v>
      </c>
      <c r="R32">
        <v>0.17299999999999999</v>
      </c>
      <c r="S32">
        <v>8</v>
      </c>
      <c r="T32">
        <v>1.33</v>
      </c>
      <c r="U32">
        <v>0</v>
      </c>
      <c r="V32">
        <v>15.28</v>
      </c>
      <c r="W32">
        <v>0</v>
      </c>
      <c r="X32">
        <v>15.28</v>
      </c>
    </row>
    <row r="33" spans="1:24" x14ac:dyDescent="0.25">
      <c r="A33" t="s">
        <v>54</v>
      </c>
      <c r="E33" s="12" t="s">
        <v>221</v>
      </c>
      <c r="F33" s="12" t="s">
        <v>222</v>
      </c>
      <c r="G33" s="12" t="s">
        <v>97</v>
      </c>
      <c r="H33" s="12" t="s">
        <v>225</v>
      </c>
      <c r="I33" s="12" t="s">
        <v>57</v>
      </c>
      <c r="J33" s="12" t="s">
        <v>141</v>
      </c>
      <c r="K33" s="13">
        <v>43467</v>
      </c>
      <c r="L33" s="12" t="s">
        <v>119</v>
      </c>
      <c r="M33" s="12" t="s">
        <v>120</v>
      </c>
      <c r="N33" s="12" t="s">
        <v>109</v>
      </c>
      <c r="O33">
        <v>13</v>
      </c>
      <c r="P33">
        <v>13</v>
      </c>
      <c r="Q33" s="12" t="s">
        <v>96</v>
      </c>
      <c r="R33">
        <v>0.17299999999999999</v>
      </c>
      <c r="S33">
        <v>4</v>
      </c>
      <c r="T33">
        <v>0.09</v>
      </c>
      <c r="U33">
        <v>0</v>
      </c>
      <c r="V33">
        <v>2.16</v>
      </c>
      <c r="W33">
        <v>0</v>
      </c>
      <c r="X33">
        <v>2.16</v>
      </c>
    </row>
    <row r="34" spans="1:24" x14ac:dyDescent="0.25">
      <c r="A34" t="s">
        <v>54</v>
      </c>
      <c r="E34" s="12" t="s">
        <v>219</v>
      </c>
      <c r="F34" s="12" t="s">
        <v>220</v>
      </c>
      <c r="G34" s="12" t="s">
        <v>97</v>
      </c>
      <c r="H34" s="12" t="s">
        <v>226</v>
      </c>
      <c r="I34" s="12" t="s">
        <v>57</v>
      </c>
      <c r="J34" s="12" t="s">
        <v>141</v>
      </c>
      <c r="K34" s="13">
        <v>43469</v>
      </c>
      <c r="L34" s="12" t="s">
        <v>119</v>
      </c>
      <c r="M34" s="12" t="s">
        <v>120</v>
      </c>
      <c r="N34" s="12" t="s">
        <v>109</v>
      </c>
      <c r="O34">
        <v>1</v>
      </c>
      <c r="P34">
        <v>1</v>
      </c>
      <c r="Q34" s="12" t="s">
        <v>96</v>
      </c>
      <c r="R34">
        <v>0.17299999999999999</v>
      </c>
      <c r="S34">
        <v>6</v>
      </c>
      <c r="T34">
        <v>0.01</v>
      </c>
      <c r="U34">
        <v>0</v>
      </c>
      <c r="V34">
        <v>0.16</v>
      </c>
      <c r="W34">
        <v>0</v>
      </c>
      <c r="X34">
        <v>0.16</v>
      </c>
    </row>
    <row r="35" spans="1:24" x14ac:dyDescent="0.25">
      <c r="A35" t="s">
        <v>54</v>
      </c>
      <c r="E35" s="12" t="s">
        <v>213</v>
      </c>
      <c r="F35" s="12" t="s">
        <v>214</v>
      </c>
      <c r="G35" s="12" t="s">
        <v>97</v>
      </c>
      <c r="H35" s="12" t="s">
        <v>224</v>
      </c>
      <c r="I35" s="12" t="s">
        <v>57</v>
      </c>
      <c r="J35" s="12" t="s">
        <v>141</v>
      </c>
      <c r="K35" s="13">
        <v>43473</v>
      </c>
      <c r="L35" s="12" t="s">
        <v>119</v>
      </c>
      <c r="M35" s="12" t="s">
        <v>120</v>
      </c>
      <c r="N35" s="12" t="s">
        <v>109</v>
      </c>
      <c r="O35">
        <v>144</v>
      </c>
      <c r="P35">
        <v>144</v>
      </c>
      <c r="Q35" s="12" t="s">
        <v>96</v>
      </c>
      <c r="R35">
        <v>0.17299999999999999</v>
      </c>
      <c r="S35">
        <v>5</v>
      </c>
      <c r="T35">
        <v>1.25</v>
      </c>
      <c r="U35">
        <v>0</v>
      </c>
      <c r="V35">
        <v>23.66</v>
      </c>
      <c r="W35">
        <v>0</v>
      </c>
      <c r="X35">
        <v>23.66</v>
      </c>
    </row>
    <row r="36" spans="1:24" x14ac:dyDescent="0.25">
      <c r="A36" t="s">
        <v>54</v>
      </c>
      <c r="E36" s="12" t="s">
        <v>215</v>
      </c>
      <c r="F36" s="12" t="s">
        <v>216</v>
      </c>
      <c r="G36" s="12" t="s">
        <v>97</v>
      </c>
      <c r="H36" s="12" t="s">
        <v>223</v>
      </c>
      <c r="I36" s="12" t="s">
        <v>57</v>
      </c>
      <c r="J36" s="12" t="s">
        <v>121</v>
      </c>
      <c r="K36" s="13">
        <v>43468</v>
      </c>
      <c r="L36" s="12" t="s">
        <v>115</v>
      </c>
      <c r="M36" s="12" t="s">
        <v>116</v>
      </c>
      <c r="N36" s="12" t="s">
        <v>109</v>
      </c>
      <c r="O36">
        <v>1</v>
      </c>
      <c r="P36">
        <v>1</v>
      </c>
      <c r="Q36" s="12" t="s">
        <v>96</v>
      </c>
      <c r="R36">
        <v>0.23300000000000001</v>
      </c>
      <c r="S36">
        <v>8</v>
      </c>
      <c r="T36">
        <v>0.02</v>
      </c>
      <c r="U36">
        <v>0</v>
      </c>
      <c r="V36">
        <v>0.21</v>
      </c>
      <c r="W36">
        <v>0</v>
      </c>
      <c r="X36">
        <v>0.21</v>
      </c>
    </row>
    <row r="37" spans="1:24" x14ac:dyDescent="0.25">
      <c r="A37" t="s">
        <v>54</v>
      </c>
      <c r="E37" s="12" t="s">
        <v>219</v>
      </c>
      <c r="F37" s="12" t="s">
        <v>220</v>
      </c>
      <c r="G37" s="12" t="s">
        <v>97</v>
      </c>
      <c r="H37" s="12" t="s">
        <v>226</v>
      </c>
      <c r="I37" s="12" t="s">
        <v>57</v>
      </c>
      <c r="J37" s="12" t="s">
        <v>141</v>
      </c>
      <c r="K37" s="13">
        <v>43469</v>
      </c>
      <c r="L37" s="12" t="s">
        <v>192</v>
      </c>
      <c r="M37" s="12" t="s">
        <v>193</v>
      </c>
      <c r="N37" s="12" t="s">
        <v>107</v>
      </c>
      <c r="O37">
        <v>24</v>
      </c>
      <c r="P37">
        <v>24</v>
      </c>
      <c r="Q37" s="12" t="s">
        <v>96</v>
      </c>
      <c r="R37">
        <v>2.78</v>
      </c>
      <c r="S37">
        <v>6</v>
      </c>
      <c r="T37">
        <v>4</v>
      </c>
      <c r="U37">
        <v>0</v>
      </c>
      <c r="V37">
        <v>62.72</v>
      </c>
      <c r="W37">
        <v>0</v>
      </c>
      <c r="X37">
        <v>62.72</v>
      </c>
    </row>
    <row r="38" spans="1:24" x14ac:dyDescent="0.25">
      <c r="A38" t="s">
        <v>54</v>
      </c>
      <c r="E38" s="12" t="s">
        <v>206</v>
      </c>
      <c r="F38" s="12" t="s">
        <v>207</v>
      </c>
      <c r="G38" s="12" t="s">
        <v>97</v>
      </c>
      <c r="H38" s="12" t="s">
        <v>212</v>
      </c>
      <c r="I38" s="12" t="s">
        <v>57</v>
      </c>
      <c r="J38" s="12" t="s">
        <v>98</v>
      </c>
      <c r="K38" s="13">
        <v>43473</v>
      </c>
      <c r="L38" s="12" t="s">
        <v>110</v>
      </c>
      <c r="M38" s="12" t="s">
        <v>111</v>
      </c>
      <c r="N38" s="12" t="s">
        <v>107</v>
      </c>
      <c r="O38">
        <v>288</v>
      </c>
      <c r="P38">
        <v>288</v>
      </c>
      <c r="Q38" s="12" t="s">
        <v>96</v>
      </c>
      <c r="R38">
        <v>1.34246</v>
      </c>
      <c r="S38">
        <v>6</v>
      </c>
      <c r="T38">
        <v>23.2</v>
      </c>
      <c r="U38">
        <v>0</v>
      </c>
      <c r="V38">
        <v>363.43</v>
      </c>
      <c r="W38">
        <v>0</v>
      </c>
      <c r="X38">
        <v>363.43</v>
      </c>
    </row>
    <row r="39" spans="1:24" x14ac:dyDescent="0.25">
      <c r="A39" t="s">
        <v>54</v>
      </c>
      <c r="E39" s="12" t="s">
        <v>217</v>
      </c>
      <c r="F39" s="12" t="s">
        <v>218</v>
      </c>
      <c r="G39" s="12" t="s">
        <v>97</v>
      </c>
      <c r="H39" s="12" t="s">
        <v>227</v>
      </c>
      <c r="I39" s="12" t="s">
        <v>57</v>
      </c>
      <c r="J39" s="12" t="s">
        <v>121</v>
      </c>
      <c r="K39" s="13">
        <v>43475</v>
      </c>
      <c r="L39" s="12" t="s">
        <v>128</v>
      </c>
      <c r="M39" s="12" t="s">
        <v>129</v>
      </c>
      <c r="N39" s="12" t="s">
        <v>107</v>
      </c>
      <c r="O39">
        <v>144</v>
      </c>
      <c r="P39">
        <v>144</v>
      </c>
      <c r="Q39" s="12" t="s">
        <v>96</v>
      </c>
      <c r="R39">
        <v>2.2839999999999998</v>
      </c>
      <c r="S39">
        <v>8</v>
      </c>
      <c r="T39">
        <v>26.310000000000002</v>
      </c>
      <c r="U39">
        <v>0</v>
      </c>
      <c r="V39">
        <v>302.59000000000003</v>
      </c>
      <c r="W39">
        <v>0</v>
      </c>
      <c r="X39">
        <v>302.59000000000003</v>
      </c>
    </row>
    <row r="40" spans="1:24" x14ac:dyDescent="0.25">
      <c r="A40" t="s">
        <v>54</v>
      </c>
      <c r="E40" s="12" t="s">
        <v>221</v>
      </c>
      <c r="F40" s="12" t="s">
        <v>222</v>
      </c>
      <c r="G40" s="12" t="s">
        <v>97</v>
      </c>
      <c r="H40" s="12" t="s">
        <v>225</v>
      </c>
      <c r="I40" s="12" t="s">
        <v>57</v>
      </c>
      <c r="J40" s="12" t="s">
        <v>141</v>
      </c>
      <c r="K40" s="13">
        <v>43467</v>
      </c>
      <c r="L40" s="12" t="s">
        <v>105</v>
      </c>
      <c r="M40" s="12" t="s">
        <v>106</v>
      </c>
      <c r="N40" s="12" t="s">
        <v>107</v>
      </c>
      <c r="O40">
        <v>144</v>
      </c>
      <c r="P40">
        <v>144</v>
      </c>
      <c r="Q40" s="12" t="s">
        <v>96</v>
      </c>
      <c r="R40">
        <v>0.84899999999999998</v>
      </c>
      <c r="S40">
        <v>4</v>
      </c>
      <c r="T40">
        <v>4.8899999999999997</v>
      </c>
      <c r="U40">
        <v>0</v>
      </c>
      <c r="V40">
        <v>117.36999999999999</v>
      </c>
      <c r="W40">
        <v>0</v>
      </c>
      <c r="X40">
        <v>117.36999999999999</v>
      </c>
    </row>
    <row r="41" spans="1:24" x14ac:dyDescent="0.25">
      <c r="A41" t="s">
        <v>54</v>
      </c>
      <c r="E41" s="12" t="s">
        <v>219</v>
      </c>
      <c r="F41" s="12" t="s">
        <v>220</v>
      </c>
      <c r="G41" s="12" t="s">
        <v>97</v>
      </c>
      <c r="H41" s="12" t="s">
        <v>226</v>
      </c>
      <c r="I41" s="12" t="s">
        <v>57</v>
      </c>
      <c r="J41" s="12" t="s">
        <v>141</v>
      </c>
      <c r="K41" s="13">
        <v>43469</v>
      </c>
      <c r="L41" s="12" t="s">
        <v>146</v>
      </c>
      <c r="M41" s="12" t="s">
        <v>147</v>
      </c>
      <c r="N41" s="12" t="s">
        <v>107</v>
      </c>
      <c r="O41">
        <v>1</v>
      </c>
      <c r="P41">
        <v>1</v>
      </c>
      <c r="Q41" s="12" t="s">
        <v>96</v>
      </c>
      <c r="R41">
        <v>2.1640000000000001</v>
      </c>
      <c r="S41">
        <v>6</v>
      </c>
      <c r="T41">
        <v>0.13</v>
      </c>
      <c r="U41">
        <v>0</v>
      </c>
      <c r="V41">
        <v>2.0299999999999998</v>
      </c>
      <c r="W41">
        <v>0</v>
      </c>
      <c r="X41">
        <v>2.0299999999999998</v>
      </c>
    </row>
    <row r="42" spans="1:24" x14ac:dyDescent="0.25">
      <c r="A42" t="s">
        <v>54</v>
      </c>
      <c r="E42" s="12" t="s">
        <v>206</v>
      </c>
      <c r="F42" s="12" t="s">
        <v>207</v>
      </c>
      <c r="G42" s="12" t="s">
        <v>97</v>
      </c>
      <c r="H42" s="12" t="s">
        <v>212</v>
      </c>
      <c r="I42" s="12" t="s">
        <v>57</v>
      </c>
      <c r="J42" s="12" t="s">
        <v>98</v>
      </c>
      <c r="K42" s="13">
        <v>43473</v>
      </c>
      <c r="L42" s="12" t="s">
        <v>146</v>
      </c>
      <c r="M42" s="12" t="s">
        <v>147</v>
      </c>
      <c r="N42" s="12" t="s">
        <v>107</v>
      </c>
      <c r="O42">
        <v>12</v>
      </c>
      <c r="P42">
        <v>12</v>
      </c>
      <c r="Q42" s="12" t="s">
        <v>96</v>
      </c>
      <c r="R42">
        <v>1.79827</v>
      </c>
      <c r="S42">
        <v>6</v>
      </c>
      <c r="T42">
        <v>1.29</v>
      </c>
      <c r="U42">
        <v>0</v>
      </c>
      <c r="V42">
        <v>20.29</v>
      </c>
      <c r="W42">
        <v>0</v>
      </c>
      <c r="X42">
        <v>20.29</v>
      </c>
    </row>
    <row r="43" spans="1:24" x14ac:dyDescent="0.25">
      <c r="A43" t="s">
        <v>54</v>
      </c>
      <c r="E43" s="12" t="s">
        <v>215</v>
      </c>
      <c r="F43" s="12" t="s">
        <v>216</v>
      </c>
      <c r="G43" s="12" t="s">
        <v>97</v>
      </c>
      <c r="H43" s="12" t="s">
        <v>223</v>
      </c>
      <c r="I43" s="12" t="s">
        <v>57</v>
      </c>
      <c r="J43" s="12" t="s">
        <v>121</v>
      </c>
      <c r="K43" s="13">
        <v>43468</v>
      </c>
      <c r="L43" s="12" t="s">
        <v>178</v>
      </c>
      <c r="M43" s="12" t="s">
        <v>179</v>
      </c>
      <c r="N43" s="12" t="s">
        <v>132</v>
      </c>
      <c r="O43">
        <v>1</v>
      </c>
      <c r="P43">
        <v>1</v>
      </c>
      <c r="Q43" s="12" t="s">
        <v>96</v>
      </c>
      <c r="R43">
        <v>2.39</v>
      </c>
      <c r="S43">
        <v>8</v>
      </c>
      <c r="T43">
        <v>0.19</v>
      </c>
      <c r="U43">
        <v>0</v>
      </c>
      <c r="V43">
        <v>2.2000000000000002</v>
      </c>
      <c r="W43">
        <v>0</v>
      </c>
      <c r="X43">
        <v>2.2000000000000002</v>
      </c>
    </row>
    <row r="44" spans="1:24" x14ac:dyDescent="0.25">
      <c r="A44" t="s">
        <v>54</v>
      </c>
      <c r="E44" s="12" t="s">
        <v>213</v>
      </c>
      <c r="F44" s="12" t="s">
        <v>214</v>
      </c>
      <c r="G44" s="12" t="s">
        <v>97</v>
      </c>
      <c r="H44" s="12" t="s">
        <v>224</v>
      </c>
      <c r="I44" s="12" t="s">
        <v>57</v>
      </c>
      <c r="J44" s="12" t="s">
        <v>141</v>
      </c>
      <c r="K44" s="13">
        <v>43473</v>
      </c>
      <c r="L44" s="12" t="s">
        <v>178</v>
      </c>
      <c r="M44" s="12" t="s">
        <v>179</v>
      </c>
      <c r="N44" s="12" t="s">
        <v>132</v>
      </c>
      <c r="O44">
        <v>144</v>
      </c>
      <c r="P44">
        <v>144</v>
      </c>
      <c r="Q44" s="12" t="s">
        <v>96</v>
      </c>
      <c r="R44">
        <v>2.39</v>
      </c>
      <c r="S44">
        <v>5</v>
      </c>
      <c r="T44">
        <v>17.21</v>
      </c>
      <c r="U44">
        <v>0</v>
      </c>
      <c r="V44">
        <v>326.95</v>
      </c>
      <c r="W44">
        <v>0</v>
      </c>
      <c r="X44">
        <v>326.95</v>
      </c>
    </row>
    <row r="45" spans="1:24" x14ac:dyDescent="0.25">
      <c r="A45" t="s">
        <v>54</v>
      </c>
      <c r="E45" s="12" t="s">
        <v>221</v>
      </c>
      <c r="F45" s="12" t="s">
        <v>222</v>
      </c>
      <c r="G45" s="12" t="s">
        <v>97</v>
      </c>
      <c r="H45" s="12" t="s">
        <v>225</v>
      </c>
      <c r="I45" s="12" t="s">
        <v>57</v>
      </c>
      <c r="J45" s="12" t="s">
        <v>141</v>
      </c>
      <c r="K45" s="13">
        <v>43467</v>
      </c>
      <c r="L45" s="12" t="s">
        <v>172</v>
      </c>
      <c r="M45" s="12" t="s">
        <v>173</v>
      </c>
      <c r="N45" s="12" t="s">
        <v>132</v>
      </c>
      <c r="O45">
        <v>144</v>
      </c>
      <c r="P45">
        <v>144</v>
      </c>
      <c r="Q45" s="12" t="s">
        <v>96</v>
      </c>
      <c r="R45">
        <v>1.232</v>
      </c>
      <c r="S45">
        <v>4</v>
      </c>
      <c r="T45">
        <v>7.1</v>
      </c>
      <c r="U45">
        <v>0</v>
      </c>
      <c r="V45">
        <v>170.31</v>
      </c>
      <c r="W45">
        <v>0</v>
      </c>
      <c r="X45">
        <v>170.31</v>
      </c>
    </row>
    <row r="46" spans="1:24" x14ac:dyDescent="0.25">
      <c r="A46" t="s">
        <v>54</v>
      </c>
      <c r="E46" s="12" t="s">
        <v>206</v>
      </c>
      <c r="F46" s="12" t="s">
        <v>207</v>
      </c>
      <c r="G46" s="12" t="s">
        <v>97</v>
      </c>
      <c r="H46" s="12" t="s">
        <v>212</v>
      </c>
      <c r="I46" s="12" t="s">
        <v>57</v>
      </c>
      <c r="J46" s="12" t="s">
        <v>98</v>
      </c>
      <c r="K46" s="13">
        <v>43473</v>
      </c>
      <c r="L46" s="12" t="s">
        <v>172</v>
      </c>
      <c r="M46" s="12" t="s">
        <v>173</v>
      </c>
      <c r="N46" s="12" t="s">
        <v>132</v>
      </c>
      <c r="O46">
        <v>144</v>
      </c>
      <c r="P46">
        <v>144</v>
      </c>
      <c r="Q46" s="12" t="s">
        <v>96</v>
      </c>
      <c r="R46">
        <v>1.0240199999999999</v>
      </c>
      <c r="S46">
        <v>6</v>
      </c>
      <c r="T46">
        <v>8.85</v>
      </c>
      <c r="U46">
        <v>0</v>
      </c>
      <c r="V46">
        <v>138.61000000000001</v>
      </c>
      <c r="W46">
        <v>0</v>
      </c>
      <c r="X46">
        <v>138.61000000000001</v>
      </c>
    </row>
    <row r="47" spans="1:24" x14ac:dyDescent="0.25">
      <c r="A47" t="s">
        <v>54</v>
      </c>
      <c r="E47" s="12" t="s">
        <v>206</v>
      </c>
      <c r="F47" s="12" t="s">
        <v>207</v>
      </c>
      <c r="G47" s="12" t="s">
        <v>97</v>
      </c>
      <c r="H47" s="12" t="s">
        <v>212</v>
      </c>
      <c r="I47" s="12" t="s">
        <v>57</v>
      </c>
      <c r="J47" s="12" t="s">
        <v>98</v>
      </c>
      <c r="K47" s="13">
        <v>43473</v>
      </c>
      <c r="L47" s="12" t="s">
        <v>200</v>
      </c>
      <c r="M47" s="12" t="s">
        <v>201</v>
      </c>
      <c r="N47" s="12" t="s">
        <v>132</v>
      </c>
      <c r="O47">
        <v>144</v>
      </c>
      <c r="P47">
        <v>144</v>
      </c>
      <c r="Q47" s="12" t="s">
        <v>96</v>
      </c>
      <c r="R47">
        <v>0.53073999999999999</v>
      </c>
      <c r="S47">
        <v>6</v>
      </c>
      <c r="T47">
        <v>4.59</v>
      </c>
      <c r="U47">
        <v>0</v>
      </c>
      <c r="V47">
        <v>71.84</v>
      </c>
      <c r="W47">
        <v>0</v>
      </c>
      <c r="X47">
        <v>71.84</v>
      </c>
    </row>
    <row r="48" spans="1:24" x14ac:dyDescent="0.25">
      <c r="A48" t="s">
        <v>54</v>
      </c>
      <c r="E48" s="12" t="s">
        <v>221</v>
      </c>
      <c r="F48" s="12" t="s">
        <v>222</v>
      </c>
      <c r="G48" s="12" t="s">
        <v>97</v>
      </c>
      <c r="H48" s="12" t="s">
        <v>225</v>
      </c>
      <c r="I48" s="12" t="s">
        <v>57</v>
      </c>
      <c r="J48" s="12" t="s">
        <v>141</v>
      </c>
      <c r="K48" s="13">
        <v>43467</v>
      </c>
      <c r="L48" s="12" t="s">
        <v>130</v>
      </c>
      <c r="M48" s="12" t="s">
        <v>131</v>
      </c>
      <c r="N48" s="12" t="s">
        <v>132</v>
      </c>
      <c r="O48">
        <v>48</v>
      </c>
      <c r="P48">
        <v>48</v>
      </c>
      <c r="Q48" s="12" t="s">
        <v>96</v>
      </c>
      <c r="R48">
        <v>1.8180000000000001</v>
      </c>
      <c r="S48">
        <v>4</v>
      </c>
      <c r="T48">
        <v>3.49</v>
      </c>
      <c r="U48">
        <v>0</v>
      </c>
      <c r="V48">
        <v>83.77</v>
      </c>
      <c r="W48">
        <v>0</v>
      </c>
      <c r="X48">
        <v>83.77</v>
      </c>
    </row>
    <row r="49" spans="1:24" x14ac:dyDescent="0.25">
      <c r="A49" t="s">
        <v>54</v>
      </c>
      <c r="E49" s="12" t="s">
        <v>219</v>
      </c>
      <c r="F49" s="12" t="s">
        <v>220</v>
      </c>
      <c r="G49" s="12" t="s">
        <v>97</v>
      </c>
      <c r="H49" s="12" t="s">
        <v>226</v>
      </c>
      <c r="I49" s="12" t="s">
        <v>57</v>
      </c>
      <c r="J49" s="12" t="s">
        <v>141</v>
      </c>
      <c r="K49" s="13">
        <v>43469</v>
      </c>
      <c r="L49" s="12" t="s">
        <v>130</v>
      </c>
      <c r="M49" s="12" t="s">
        <v>131</v>
      </c>
      <c r="N49" s="12" t="s">
        <v>132</v>
      </c>
      <c r="O49">
        <v>1</v>
      </c>
      <c r="P49">
        <v>1</v>
      </c>
      <c r="Q49" s="12" t="s">
        <v>96</v>
      </c>
      <c r="R49">
        <v>1.8180000000000001</v>
      </c>
      <c r="S49">
        <v>6</v>
      </c>
      <c r="T49">
        <v>0.11</v>
      </c>
      <c r="U49">
        <v>0</v>
      </c>
      <c r="V49">
        <v>1.71</v>
      </c>
      <c r="W49">
        <v>0</v>
      </c>
      <c r="X49">
        <v>1.71</v>
      </c>
    </row>
    <row r="50" spans="1:24" x14ac:dyDescent="0.25">
      <c r="A50" t="s">
        <v>54</v>
      </c>
      <c r="E50" s="12" t="s">
        <v>215</v>
      </c>
      <c r="F50" s="12" t="s">
        <v>216</v>
      </c>
      <c r="G50" s="12" t="s">
        <v>97</v>
      </c>
      <c r="H50" s="12" t="s">
        <v>223</v>
      </c>
      <c r="I50" s="12" t="s">
        <v>57</v>
      </c>
      <c r="J50" s="12" t="s">
        <v>121</v>
      </c>
      <c r="K50" s="13">
        <v>43468</v>
      </c>
      <c r="L50" s="12" t="s">
        <v>174</v>
      </c>
      <c r="M50" s="12" t="s">
        <v>175</v>
      </c>
      <c r="N50" s="12" t="s">
        <v>132</v>
      </c>
      <c r="O50">
        <v>48</v>
      </c>
      <c r="P50">
        <v>48</v>
      </c>
      <c r="Q50" s="12" t="s">
        <v>96</v>
      </c>
      <c r="R50">
        <v>0.72899999999999998</v>
      </c>
      <c r="S50">
        <v>8</v>
      </c>
      <c r="T50">
        <v>2.8</v>
      </c>
      <c r="U50">
        <v>0</v>
      </c>
      <c r="V50">
        <v>32.190000000000005</v>
      </c>
      <c r="W50">
        <v>0</v>
      </c>
      <c r="X50">
        <v>32.190000000000005</v>
      </c>
    </row>
    <row r="51" spans="1:24" x14ac:dyDescent="0.25">
      <c r="A51" t="s">
        <v>54</v>
      </c>
      <c r="E51" s="12" t="s">
        <v>206</v>
      </c>
      <c r="F51" s="12" t="s">
        <v>207</v>
      </c>
      <c r="G51" s="12" t="s">
        <v>97</v>
      </c>
      <c r="H51" s="12" t="s">
        <v>212</v>
      </c>
      <c r="I51" s="12" t="s">
        <v>57</v>
      </c>
      <c r="J51" s="12" t="s">
        <v>98</v>
      </c>
      <c r="K51" s="13">
        <v>43473</v>
      </c>
      <c r="L51" s="12" t="s">
        <v>188</v>
      </c>
      <c r="M51" s="12" t="s">
        <v>189</v>
      </c>
      <c r="N51" s="12" t="s">
        <v>132</v>
      </c>
      <c r="O51">
        <v>144</v>
      </c>
      <c r="P51">
        <v>144</v>
      </c>
      <c r="Q51" s="12" t="s">
        <v>96</v>
      </c>
      <c r="R51">
        <v>2.0480299999999998</v>
      </c>
      <c r="S51">
        <v>6</v>
      </c>
      <c r="T51">
        <v>17.7</v>
      </c>
      <c r="U51">
        <v>0</v>
      </c>
      <c r="V51">
        <v>277.22000000000003</v>
      </c>
      <c r="W51">
        <v>0</v>
      </c>
      <c r="X51">
        <v>277.22000000000003</v>
      </c>
    </row>
    <row r="52" spans="1:24" x14ac:dyDescent="0.25">
      <c r="A52" t="s">
        <v>54</v>
      </c>
      <c r="E52" s="12" t="s">
        <v>215</v>
      </c>
      <c r="F52" s="12" t="s">
        <v>216</v>
      </c>
      <c r="G52" s="12" t="s">
        <v>97</v>
      </c>
      <c r="H52" s="12" t="s">
        <v>223</v>
      </c>
      <c r="I52" s="12" t="s">
        <v>57</v>
      </c>
      <c r="J52" s="12" t="s">
        <v>121</v>
      </c>
      <c r="K52" s="13">
        <v>43468</v>
      </c>
      <c r="L52" s="12" t="s">
        <v>144</v>
      </c>
      <c r="M52" s="12" t="s">
        <v>145</v>
      </c>
      <c r="N52" s="12" t="s">
        <v>132</v>
      </c>
      <c r="O52">
        <v>48</v>
      </c>
      <c r="P52">
        <v>48</v>
      </c>
      <c r="Q52" s="12" t="s">
        <v>96</v>
      </c>
      <c r="R52">
        <v>4.3659999999999997</v>
      </c>
      <c r="S52">
        <v>8</v>
      </c>
      <c r="T52">
        <v>16.77</v>
      </c>
      <c r="U52">
        <v>0</v>
      </c>
      <c r="V52">
        <v>192.8</v>
      </c>
      <c r="W52">
        <v>0</v>
      </c>
      <c r="X52">
        <v>192.8</v>
      </c>
    </row>
    <row r="53" spans="1:24" x14ac:dyDescent="0.25">
      <c r="A53" t="s">
        <v>54</v>
      </c>
      <c r="E53" s="12" t="s">
        <v>219</v>
      </c>
      <c r="F53" s="12" t="s">
        <v>220</v>
      </c>
      <c r="G53" s="12" t="s">
        <v>97</v>
      </c>
      <c r="H53" s="12" t="s">
        <v>226</v>
      </c>
      <c r="I53" s="12" t="s">
        <v>57</v>
      </c>
      <c r="J53" s="12" t="s">
        <v>141</v>
      </c>
      <c r="K53" s="13">
        <v>43469</v>
      </c>
      <c r="L53" s="12" t="s">
        <v>144</v>
      </c>
      <c r="M53" s="12" t="s">
        <v>145</v>
      </c>
      <c r="N53" s="12" t="s">
        <v>132</v>
      </c>
      <c r="O53">
        <v>144</v>
      </c>
      <c r="P53">
        <v>144</v>
      </c>
      <c r="Q53" s="12" t="s">
        <v>96</v>
      </c>
      <c r="R53">
        <v>4.3659999999999997</v>
      </c>
      <c r="S53">
        <v>6</v>
      </c>
      <c r="T53">
        <v>37.72</v>
      </c>
      <c r="U53">
        <v>0</v>
      </c>
      <c r="V53">
        <v>590.98</v>
      </c>
      <c r="W53">
        <v>0</v>
      </c>
      <c r="X53">
        <v>590.98</v>
      </c>
    </row>
    <row r="54" spans="1:24" x14ac:dyDescent="0.25">
      <c r="A54" t="s">
        <v>54</v>
      </c>
      <c r="E54" s="12" t="s">
        <v>215</v>
      </c>
      <c r="F54" s="12" t="s">
        <v>216</v>
      </c>
      <c r="G54" s="12" t="s">
        <v>97</v>
      </c>
      <c r="H54" s="12" t="s">
        <v>223</v>
      </c>
      <c r="I54" s="12" t="s">
        <v>57</v>
      </c>
      <c r="J54" s="12" t="s">
        <v>121</v>
      </c>
      <c r="K54" s="13">
        <v>43468</v>
      </c>
      <c r="L54" s="12" t="s">
        <v>176</v>
      </c>
      <c r="M54" s="12" t="s">
        <v>177</v>
      </c>
      <c r="N54" s="12" t="s">
        <v>132</v>
      </c>
      <c r="O54">
        <v>24</v>
      </c>
      <c r="P54">
        <v>24</v>
      </c>
      <c r="Q54" s="12" t="s">
        <v>96</v>
      </c>
      <c r="R54">
        <v>4.2830000000000004</v>
      </c>
      <c r="S54">
        <v>8</v>
      </c>
      <c r="T54">
        <v>8.2200000000000006</v>
      </c>
      <c r="U54">
        <v>0</v>
      </c>
      <c r="V54">
        <v>94.57</v>
      </c>
      <c r="W54">
        <v>0</v>
      </c>
      <c r="X54">
        <v>94.57</v>
      </c>
    </row>
    <row r="55" spans="1:24" x14ac:dyDescent="0.25">
      <c r="A55" t="s">
        <v>54</v>
      </c>
      <c r="E55" s="12" t="s">
        <v>217</v>
      </c>
      <c r="F55" s="12" t="s">
        <v>218</v>
      </c>
      <c r="G55" s="12" t="s">
        <v>97</v>
      </c>
      <c r="H55" s="12" t="s">
        <v>227</v>
      </c>
      <c r="I55" s="12" t="s">
        <v>57</v>
      </c>
      <c r="J55" s="12" t="s">
        <v>121</v>
      </c>
      <c r="K55" s="13">
        <v>43475</v>
      </c>
      <c r="L55" s="12" t="s">
        <v>176</v>
      </c>
      <c r="M55" s="12" t="s">
        <v>177</v>
      </c>
      <c r="N55" s="12" t="s">
        <v>132</v>
      </c>
      <c r="O55">
        <v>1</v>
      </c>
      <c r="P55">
        <v>1</v>
      </c>
      <c r="Q55" s="12" t="s">
        <v>96</v>
      </c>
      <c r="R55">
        <v>4.2830000000000004</v>
      </c>
      <c r="S55">
        <v>8</v>
      </c>
      <c r="T55">
        <v>0.34</v>
      </c>
      <c r="U55">
        <v>0</v>
      </c>
      <c r="V55">
        <v>3.94</v>
      </c>
      <c r="W55">
        <v>0</v>
      </c>
      <c r="X55">
        <v>3.94</v>
      </c>
    </row>
    <row r="56" spans="1:24" x14ac:dyDescent="0.25">
      <c r="A56" t="s">
        <v>54</v>
      </c>
      <c r="E56" s="12" t="s">
        <v>215</v>
      </c>
      <c r="F56" s="12" t="s">
        <v>216</v>
      </c>
      <c r="G56" s="12" t="s">
        <v>97</v>
      </c>
      <c r="H56" s="12" t="s">
        <v>223</v>
      </c>
      <c r="I56" s="12" t="s">
        <v>57</v>
      </c>
      <c r="J56" s="12" t="s">
        <v>121</v>
      </c>
      <c r="K56" s="13">
        <v>43468</v>
      </c>
      <c r="L56" s="12" t="s">
        <v>100</v>
      </c>
      <c r="M56" s="12" t="s">
        <v>101</v>
      </c>
      <c r="N56" s="12" t="s">
        <v>102</v>
      </c>
      <c r="O56">
        <v>1</v>
      </c>
      <c r="P56">
        <v>1</v>
      </c>
      <c r="Q56" s="12" t="s">
        <v>96</v>
      </c>
      <c r="R56">
        <v>1.292</v>
      </c>
      <c r="S56">
        <v>8</v>
      </c>
      <c r="T56">
        <v>0.1</v>
      </c>
      <c r="U56">
        <v>0</v>
      </c>
      <c r="V56">
        <v>1.19</v>
      </c>
      <c r="W56">
        <v>0</v>
      </c>
      <c r="X56">
        <v>1.19</v>
      </c>
    </row>
    <row r="57" spans="1:24" x14ac:dyDescent="0.25">
      <c r="A57" t="s">
        <v>54</v>
      </c>
      <c r="E57" s="12" t="s">
        <v>219</v>
      </c>
      <c r="F57" s="12" t="s">
        <v>220</v>
      </c>
      <c r="G57" s="12" t="s">
        <v>97</v>
      </c>
      <c r="H57" s="12" t="s">
        <v>226</v>
      </c>
      <c r="I57" s="12" t="s">
        <v>57</v>
      </c>
      <c r="J57" s="12" t="s">
        <v>141</v>
      </c>
      <c r="K57" s="13">
        <v>43469</v>
      </c>
      <c r="L57" s="12" t="s">
        <v>100</v>
      </c>
      <c r="M57" s="12" t="s">
        <v>101</v>
      </c>
      <c r="N57" s="12" t="s">
        <v>102</v>
      </c>
      <c r="O57">
        <v>144</v>
      </c>
      <c r="P57">
        <v>144</v>
      </c>
      <c r="Q57" s="12" t="s">
        <v>96</v>
      </c>
      <c r="R57">
        <v>1.292</v>
      </c>
      <c r="S57">
        <v>6</v>
      </c>
      <c r="T57">
        <v>11.16</v>
      </c>
      <c r="U57">
        <v>0</v>
      </c>
      <c r="V57">
        <v>174.89</v>
      </c>
      <c r="W57">
        <v>0</v>
      </c>
      <c r="X57">
        <v>174.89</v>
      </c>
    </row>
    <row r="58" spans="1:24" x14ac:dyDescent="0.25">
      <c r="A58" t="s">
        <v>54</v>
      </c>
      <c r="E58" s="12" t="s">
        <v>206</v>
      </c>
      <c r="F58" s="12" t="s">
        <v>207</v>
      </c>
      <c r="G58" s="12" t="s">
        <v>97</v>
      </c>
      <c r="H58" s="12" t="s">
        <v>212</v>
      </c>
      <c r="I58" s="12" t="s">
        <v>57</v>
      </c>
      <c r="J58" s="12" t="s">
        <v>98</v>
      </c>
      <c r="K58" s="13">
        <v>43473</v>
      </c>
      <c r="L58" s="12" t="s">
        <v>100</v>
      </c>
      <c r="M58" s="12" t="s">
        <v>101</v>
      </c>
      <c r="N58" s="12" t="s">
        <v>102</v>
      </c>
      <c r="O58">
        <v>144</v>
      </c>
      <c r="P58">
        <v>144</v>
      </c>
      <c r="Q58" s="12" t="s">
        <v>96</v>
      </c>
      <c r="R58">
        <v>1.0739700000000001</v>
      </c>
      <c r="S58">
        <v>6</v>
      </c>
      <c r="T58">
        <v>9.2799999999999994</v>
      </c>
      <c r="U58">
        <v>0</v>
      </c>
      <c r="V58">
        <v>145.37</v>
      </c>
      <c r="W58">
        <v>0</v>
      </c>
      <c r="X58">
        <v>145.37</v>
      </c>
    </row>
    <row r="59" spans="1:24" x14ac:dyDescent="0.25">
      <c r="A59" t="s">
        <v>54</v>
      </c>
      <c r="E59" s="12" t="s">
        <v>217</v>
      </c>
      <c r="F59" s="12" t="s">
        <v>218</v>
      </c>
      <c r="G59" s="12" t="s">
        <v>97</v>
      </c>
      <c r="H59" s="12" t="s">
        <v>227</v>
      </c>
      <c r="I59" s="12" t="s">
        <v>57</v>
      </c>
      <c r="J59" s="12" t="s">
        <v>121</v>
      </c>
      <c r="K59" s="13">
        <v>43475</v>
      </c>
      <c r="L59" s="12" t="s">
        <v>166</v>
      </c>
      <c r="M59" s="12" t="s">
        <v>167</v>
      </c>
      <c r="N59" s="12" t="s">
        <v>102</v>
      </c>
      <c r="O59">
        <v>1</v>
      </c>
      <c r="P59">
        <v>1</v>
      </c>
      <c r="Q59" s="12" t="s">
        <v>96</v>
      </c>
      <c r="R59">
        <v>0.51800000000000002</v>
      </c>
      <c r="S59">
        <v>8</v>
      </c>
      <c r="T59">
        <v>0.04</v>
      </c>
      <c r="U59">
        <v>0</v>
      </c>
      <c r="V59">
        <v>0.48</v>
      </c>
      <c r="W59">
        <v>0</v>
      </c>
      <c r="X59">
        <v>0.48</v>
      </c>
    </row>
    <row r="60" spans="1:24" x14ac:dyDescent="0.25">
      <c r="A60" t="s">
        <v>54</v>
      </c>
      <c r="E60" s="12" t="s">
        <v>221</v>
      </c>
      <c r="F60" s="12" t="s">
        <v>222</v>
      </c>
      <c r="G60" s="12" t="s">
        <v>97</v>
      </c>
      <c r="H60" s="12" t="s">
        <v>225</v>
      </c>
      <c r="I60" s="12" t="s">
        <v>57</v>
      </c>
      <c r="J60" s="12" t="s">
        <v>141</v>
      </c>
      <c r="K60" s="13">
        <v>43467</v>
      </c>
      <c r="L60" s="12" t="s">
        <v>166</v>
      </c>
      <c r="M60" s="12" t="s">
        <v>167</v>
      </c>
      <c r="N60" s="12" t="s">
        <v>102</v>
      </c>
      <c r="O60">
        <v>144</v>
      </c>
      <c r="P60">
        <v>144</v>
      </c>
      <c r="Q60" s="12" t="s">
        <v>96</v>
      </c>
      <c r="R60">
        <v>0.51800000000000002</v>
      </c>
      <c r="S60">
        <v>4</v>
      </c>
      <c r="T60">
        <v>2.98</v>
      </c>
      <c r="U60">
        <v>0</v>
      </c>
      <c r="V60">
        <v>71.61</v>
      </c>
      <c r="W60">
        <v>0</v>
      </c>
      <c r="X60">
        <v>71.61</v>
      </c>
    </row>
    <row r="61" spans="1:24" x14ac:dyDescent="0.25">
      <c r="A61" t="s">
        <v>54</v>
      </c>
      <c r="E61" s="12" t="s">
        <v>219</v>
      </c>
      <c r="F61" s="12" t="s">
        <v>220</v>
      </c>
      <c r="G61" s="12" t="s">
        <v>97</v>
      </c>
      <c r="H61" s="12" t="s">
        <v>226</v>
      </c>
      <c r="I61" s="12" t="s">
        <v>57</v>
      </c>
      <c r="J61" s="12" t="s">
        <v>141</v>
      </c>
      <c r="K61" s="13">
        <v>43469</v>
      </c>
      <c r="L61" s="12" t="s">
        <v>170</v>
      </c>
      <c r="M61" s="12" t="s">
        <v>171</v>
      </c>
      <c r="N61" s="12" t="s">
        <v>102</v>
      </c>
      <c r="O61">
        <v>1</v>
      </c>
      <c r="P61">
        <v>1</v>
      </c>
      <c r="Q61" s="12" t="s">
        <v>96</v>
      </c>
      <c r="R61">
        <v>1.0669999999999999</v>
      </c>
      <c r="S61">
        <v>6</v>
      </c>
      <c r="T61">
        <v>0.06</v>
      </c>
      <c r="U61">
        <v>0</v>
      </c>
      <c r="V61">
        <v>1.01</v>
      </c>
      <c r="W61">
        <v>0</v>
      </c>
      <c r="X61">
        <v>1.01</v>
      </c>
    </row>
    <row r="62" spans="1:24" x14ac:dyDescent="0.25">
      <c r="A62" t="s">
        <v>54</v>
      </c>
      <c r="E62" s="12" t="s">
        <v>215</v>
      </c>
      <c r="F62" s="12" t="s">
        <v>216</v>
      </c>
      <c r="G62" s="12" t="s">
        <v>97</v>
      </c>
      <c r="H62" s="12" t="s">
        <v>223</v>
      </c>
      <c r="I62" s="12" t="s">
        <v>57</v>
      </c>
      <c r="J62" s="12" t="s">
        <v>121</v>
      </c>
      <c r="K62" s="13">
        <v>43468</v>
      </c>
      <c r="L62" s="12" t="s">
        <v>117</v>
      </c>
      <c r="M62" s="12" t="s">
        <v>118</v>
      </c>
      <c r="N62" s="12" t="s">
        <v>102</v>
      </c>
      <c r="O62">
        <v>1</v>
      </c>
      <c r="P62">
        <v>1</v>
      </c>
      <c r="Q62" s="12" t="s">
        <v>96</v>
      </c>
      <c r="R62">
        <v>0.436</v>
      </c>
      <c r="S62">
        <v>8</v>
      </c>
      <c r="T62">
        <v>0.04</v>
      </c>
      <c r="U62">
        <v>0</v>
      </c>
      <c r="V62">
        <v>0.4</v>
      </c>
      <c r="W62">
        <v>0</v>
      </c>
      <c r="X62">
        <v>0.4</v>
      </c>
    </row>
    <row r="63" spans="1:24" x14ac:dyDescent="0.25">
      <c r="A63" t="s">
        <v>54</v>
      </c>
      <c r="E63" s="12" t="s">
        <v>213</v>
      </c>
      <c r="F63" s="12" t="s">
        <v>214</v>
      </c>
      <c r="G63" s="12" t="s">
        <v>97</v>
      </c>
      <c r="H63" s="12" t="s">
        <v>224</v>
      </c>
      <c r="I63" s="12" t="s">
        <v>57</v>
      </c>
      <c r="J63" s="12" t="s">
        <v>141</v>
      </c>
      <c r="K63" s="13">
        <v>43473</v>
      </c>
      <c r="L63" s="12" t="s">
        <v>117</v>
      </c>
      <c r="M63" s="12" t="s">
        <v>118</v>
      </c>
      <c r="N63" s="12" t="s">
        <v>102</v>
      </c>
      <c r="O63">
        <v>1</v>
      </c>
      <c r="P63">
        <v>1</v>
      </c>
      <c r="Q63" s="12" t="s">
        <v>96</v>
      </c>
      <c r="R63">
        <v>0.436</v>
      </c>
      <c r="S63">
        <v>5</v>
      </c>
      <c r="T63">
        <v>0.02</v>
      </c>
      <c r="U63">
        <v>0</v>
      </c>
      <c r="V63">
        <v>0.42</v>
      </c>
      <c r="W63">
        <v>0</v>
      </c>
      <c r="X63">
        <v>0.42</v>
      </c>
    </row>
    <row r="64" spans="1:24" x14ac:dyDescent="0.25">
      <c r="A64" t="s">
        <v>54</v>
      </c>
      <c r="E64" s="12" t="s">
        <v>206</v>
      </c>
      <c r="F64" s="12" t="s">
        <v>207</v>
      </c>
      <c r="G64" s="12" t="s">
        <v>97</v>
      </c>
      <c r="H64" s="12" t="s">
        <v>212</v>
      </c>
      <c r="I64" s="12" t="s">
        <v>57</v>
      </c>
      <c r="J64" s="12" t="s">
        <v>98</v>
      </c>
      <c r="K64" s="13">
        <v>43473</v>
      </c>
      <c r="L64" s="12" t="s">
        <v>156</v>
      </c>
      <c r="M64" s="12" t="s">
        <v>157</v>
      </c>
      <c r="N64" s="12" t="s">
        <v>102</v>
      </c>
      <c r="O64">
        <v>144</v>
      </c>
      <c r="P64">
        <v>144</v>
      </c>
      <c r="Q64" s="12" t="s">
        <v>96</v>
      </c>
      <c r="R64">
        <v>0.61816000000000004</v>
      </c>
      <c r="S64">
        <v>6</v>
      </c>
      <c r="T64">
        <v>5.34</v>
      </c>
      <c r="U64">
        <v>0</v>
      </c>
      <c r="V64">
        <v>83.68</v>
      </c>
      <c r="W64">
        <v>0</v>
      </c>
      <c r="X64">
        <v>83.68</v>
      </c>
    </row>
    <row r="65" spans="1:24" x14ac:dyDescent="0.25">
      <c r="A65" t="s">
        <v>54</v>
      </c>
      <c r="E65" s="12" t="s">
        <v>206</v>
      </c>
      <c r="F65" s="12" t="s">
        <v>207</v>
      </c>
      <c r="G65" s="12" t="s">
        <v>97</v>
      </c>
      <c r="H65" s="12" t="s">
        <v>212</v>
      </c>
      <c r="I65" s="12" t="s">
        <v>57</v>
      </c>
      <c r="J65" s="12" t="s">
        <v>98</v>
      </c>
      <c r="K65" s="13">
        <v>43473</v>
      </c>
      <c r="L65" s="12" t="s">
        <v>202</v>
      </c>
      <c r="M65" s="12" t="s">
        <v>203</v>
      </c>
      <c r="N65" s="12" t="s">
        <v>102</v>
      </c>
      <c r="O65">
        <v>144</v>
      </c>
      <c r="P65">
        <v>144</v>
      </c>
      <c r="Q65" s="12" t="s">
        <v>96</v>
      </c>
      <c r="R65">
        <v>1.1613800000000001</v>
      </c>
      <c r="S65">
        <v>6</v>
      </c>
      <c r="T65">
        <v>10.029999999999999</v>
      </c>
      <c r="U65">
        <v>0</v>
      </c>
      <c r="V65">
        <v>157.21</v>
      </c>
      <c r="W65">
        <v>0</v>
      </c>
      <c r="X65">
        <v>157.21</v>
      </c>
    </row>
    <row r="66" spans="1:24" x14ac:dyDescent="0.25">
      <c r="A66" t="s">
        <v>54</v>
      </c>
      <c r="E66" s="12" t="s">
        <v>219</v>
      </c>
      <c r="F66" s="12" t="s">
        <v>220</v>
      </c>
      <c r="G66" s="12" t="s">
        <v>97</v>
      </c>
      <c r="H66" s="12" t="s">
        <v>226</v>
      </c>
      <c r="I66" s="12" t="s">
        <v>57</v>
      </c>
      <c r="J66" s="12" t="s">
        <v>141</v>
      </c>
      <c r="K66" s="13">
        <v>43469</v>
      </c>
      <c r="L66" s="12" t="s">
        <v>210</v>
      </c>
      <c r="M66" s="12" t="s">
        <v>211</v>
      </c>
      <c r="N66" s="12" t="s">
        <v>102</v>
      </c>
      <c r="O66">
        <v>1</v>
      </c>
      <c r="P66">
        <v>1</v>
      </c>
      <c r="Q66" s="12" t="s">
        <v>96</v>
      </c>
      <c r="R66">
        <v>1.353</v>
      </c>
      <c r="S66">
        <v>6</v>
      </c>
      <c r="T66">
        <v>0.08</v>
      </c>
      <c r="U66">
        <v>0</v>
      </c>
      <c r="V66">
        <v>1.27</v>
      </c>
      <c r="W66">
        <v>0</v>
      </c>
      <c r="X66">
        <v>1.27</v>
      </c>
    </row>
    <row r="67" spans="1:24" x14ac:dyDescent="0.25">
      <c r="A67" t="s">
        <v>54</v>
      </c>
      <c r="E67" s="12" t="s">
        <v>221</v>
      </c>
      <c r="F67" s="12" t="s">
        <v>222</v>
      </c>
      <c r="G67" s="12" t="s">
        <v>97</v>
      </c>
      <c r="H67" s="12" t="s">
        <v>225</v>
      </c>
      <c r="I67" s="12" t="s">
        <v>57</v>
      </c>
      <c r="J67" s="12" t="s">
        <v>141</v>
      </c>
      <c r="K67" s="13">
        <v>43467</v>
      </c>
      <c r="L67" s="12" t="s">
        <v>139</v>
      </c>
      <c r="M67" s="12" t="s">
        <v>140</v>
      </c>
      <c r="N67" s="12" t="s">
        <v>108</v>
      </c>
      <c r="O67">
        <v>1</v>
      </c>
      <c r="P67">
        <v>1</v>
      </c>
      <c r="Q67" s="12" t="s">
        <v>96</v>
      </c>
      <c r="R67">
        <v>3.742</v>
      </c>
      <c r="S67">
        <v>4</v>
      </c>
      <c r="T67">
        <v>0.15</v>
      </c>
      <c r="U67">
        <v>0</v>
      </c>
      <c r="V67">
        <v>3.59</v>
      </c>
      <c r="W67">
        <v>0</v>
      </c>
      <c r="X67">
        <v>3.59</v>
      </c>
    </row>
    <row r="68" spans="1:24" x14ac:dyDescent="0.25">
      <c r="A68" t="s">
        <v>54</v>
      </c>
      <c r="E68" s="12" t="s">
        <v>217</v>
      </c>
      <c r="F68" s="12" t="s">
        <v>218</v>
      </c>
      <c r="G68" s="12" t="s">
        <v>97</v>
      </c>
      <c r="H68" s="12" t="s">
        <v>227</v>
      </c>
      <c r="I68" s="12" t="s">
        <v>57</v>
      </c>
      <c r="J68" s="12" t="s">
        <v>121</v>
      </c>
      <c r="K68" s="13">
        <v>43475</v>
      </c>
      <c r="L68" s="12" t="s">
        <v>148</v>
      </c>
      <c r="M68" s="12" t="s">
        <v>149</v>
      </c>
      <c r="N68" s="12" t="s">
        <v>108</v>
      </c>
      <c r="O68">
        <v>48</v>
      </c>
      <c r="P68">
        <v>48</v>
      </c>
      <c r="Q68" s="12" t="s">
        <v>96</v>
      </c>
      <c r="R68">
        <v>3.4489999999999998</v>
      </c>
      <c r="S68">
        <v>8</v>
      </c>
      <c r="T68">
        <v>13.24</v>
      </c>
      <c r="U68">
        <v>0</v>
      </c>
      <c r="V68">
        <v>152.31</v>
      </c>
      <c r="W68">
        <v>0</v>
      </c>
      <c r="X68">
        <v>152.31</v>
      </c>
    </row>
    <row r="69" spans="1:24" x14ac:dyDescent="0.25">
      <c r="A69" t="s">
        <v>54</v>
      </c>
      <c r="E69" s="12" t="s">
        <v>213</v>
      </c>
      <c r="F69" s="12" t="s">
        <v>214</v>
      </c>
      <c r="G69" s="12" t="s">
        <v>97</v>
      </c>
      <c r="H69" s="12" t="s">
        <v>224</v>
      </c>
      <c r="I69" s="12" t="s">
        <v>57</v>
      </c>
      <c r="J69" s="12" t="s">
        <v>141</v>
      </c>
      <c r="K69" s="13">
        <v>43473</v>
      </c>
      <c r="L69" s="12" t="s">
        <v>148</v>
      </c>
      <c r="M69" s="12" t="s">
        <v>149</v>
      </c>
      <c r="N69" s="12" t="s">
        <v>108</v>
      </c>
      <c r="O69">
        <v>1</v>
      </c>
      <c r="P69">
        <v>1</v>
      </c>
      <c r="Q69" s="12" t="s">
        <v>96</v>
      </c>
      <c r="R69">
        <v>3.4489999999999998</v>
      </c>
      <c r="S69">
        <v>5</v>
      </c>
      <c r="T69">
        <v>0.17</v>
      </c>
      <c r="U69">
        <v>0</v>
      </c>
      <c r="V69">
        <v>3.28</v>
      </c>
      <c r="W69">
        <v>0</v>
      </c>
      <c r="X69">
        <v>3.28</v>
      </c>
    </row>
    <row r="70" spans="1:24" x14ac:dyDescent="0.25">
      <c r="A70" t="s">
        <v>54</v>
      </c>
      <c r="E70" s="12" t="s">
        <v>219</v>
      </c>
      <c r="F70" s="12" t="s">
        <v>220</v>
      </c>
      <c r="G70" s="12" t="s">
        <v>97</v>
      </c>
      <c r="H70" s="12" t="s">
        <v>226</v>
      </c>
      <c r="I70" s="12" t="s">
        <v>57</v>
      </c>
      <c r="J70" s="12" t="s">
        <v>141</v>
      </c>
      <c r="K70" s="13">
        <v>43469</v>
      </c>
      <c r="L70" s="12" t="s">
        <v>137</v>
      </c>
      <c r="M70" s="12" t="s">
        <v>138</v>
      </c>
      <c r="N70" s="12" t="s">
        <v>107</v>
      </c>
      <c r="O70">
        <v>1</v>
      </c>
      <c r="P70">
        <v>1</v>
      </c>
      <c r="Q70" s="12" t="s">
        <v>96</v>
      </c>
      <c r="R70">
        <v>1.6379999999999999</v>
      </c>
      <c r="S70">
        <v>6</v>
      </c>
      <c r="T70">
        <v>0.1</v>
      </c>
      <c r="U70">
        <v>0</v>
      </c>
      <c r="V70">
        <v>1.54</v>
      </c>
      <c r="W70">
        <v>0</v>
      </c>
      <c r="X70">
        <v>1.54</v>
      </c>
    </row>
    <row r="71" spans="1:24" x14ac:dyDescent="0.25">
      <c r="A71" t="s">
        <v>54</v>
      </c>
      <c r="E71" s="12" t="s">
        <v>206</v>
      </c>
      <c r="F71" s="12" t="s">
        <v>207</v>
      </c>
      <c r="G71" s="12" t="s">
        <v>97</v>
      </c>
      <c r="H71" s="12" t="s">
        <v>212</v>
      </c>
      <c r="I71" s="12" t="s">
        <v>57</v>
      </c>
      <c r="J71" s="12" t="s">
        <v>98</v>
      </c>
      <c r="K71" s="13">
        <v>43473</v>
      </c>
      <c r="L71" s="12" t="s">
        <v>137</v>
      </c>
      <c r="M71" s="12" t="s">
        <v>138</v>
      </c>
      <c r="N71" s="12" t="s">
        <v>107</v>
      </c>
      <c r="O71">
        <v>24</v>
      </c>
      <c r="P71">
        <v>24</v>
      </c>
      <c r="Q71" s="12" t="s">
        <v>96</v>
      </c>
      <c r="R71">
        <v>1.3611899999999999</v>
      </c>
      <c r="S71">
        <v>6</v>
      </c>
      <c r="T71">
        <v>1.96</v>
      </c>
      <c r="U71">
        <v>0</v>
      </c>
      <c r="V71">
        <v>30.71</v>
      </c>
      <c r="W71">
        <v>0</v>
      </c>
      <c r="X71">
        <v>30.71</v>
      </c>
    </row>
    <row r="72" spans="1:24" x14ac:dyDescent="0.25">
      <c r="A72" t="s">
        <v>54</v>
      </c>
      <c r="E72" s="12" t="s">
        <v>206</v>
      </c>
      <c r="F72" s="12" t="s">
        <v>207</v>
      </c>
      <c r="G72" s="12" t="s">
        <v>97</v>
      </c>
      <c r="H72" s="12" t="s">
        <v>212</v>
      </c>
      <c r="I72" s="12" t="s">
        <v>57</v>
      </c>
      <c r="J72" s="12" t="s">
        <v>98</v>
      </c>
      <c r="K72" s="13">
        <v>43473</v>
      </c>
      <c r="L72" s="12" t="s">
        <v>124</v>
      </c>
      <c r="M72" s="12" t="s">
        <v>125</v>
      </c>
      <c r="N72" s="12" t="s">
        <v>114</v>
      </c>
      <c r="O72">
        <v>48</v>
      </c>
      <c r="P72">
        <v>48</v>
      </c>
      <c r="Q72" s="12" t="s">
        <v>96</v>
      </c>
      <c r="R72">
        <v>6.2439999999999998</v>
      </c>
      <c r="S72">
        <v>6</v>
      </c>
      <c r="T72">
        <v>17.98</v>
      </c>
      <c r="U72">
        <v>0</v>
      </c>
      <c r="V72">
        <v>281.72999999999996</v>
      </c>
      <c r="W72">
        <v>0</v>
      </c>
      <c r="X72">
        <v>281.72999999999996</v>
      </c>
    </row>
    <row r="73" spans="1:24" x14ac:dyDescent="0.25">
      <c r="A73" t="s">
        <v>54</v>
      </c>
      <c r="E73" s="12" t="s">
        <v>219</v>
      </c>
      <c r="F73" s="12" t="s">
        <v>220</v>
      </c>
      <c r="G73" s="12" t="s">
        <v>97</v>
      </c>
      <c r="H73" s="12" t="s">
        <v>226</v>
      </c>
      <c r="I73" s="12" t="s">
        <v>57</v>
      </c>
      <c r="J73" s="12" t="s">
        <v>141</v>
      </c>
      <c r="K73" s="13">
        <v>43469</v>
      </c>
      <c r="L73" s="12" t="s">
        <v>154</v>
      </c>
      <c r="M73" s="12" t="s">
        <v>155</v>
      </c>
      <c r="N73" s="12" t="s">
        <v>114</v>
      </c>
      <c r="O73">
        <v>48</v>
      </c>
      <c r="P73">
        <v>48</v>
      </c>
      <c r="Q73" s="12" t="s">
        <v>96</v>
      </c>
      <c r="R73">
        <v>5.6360000000000001</v>
      </c>
      <c r="S73">
        <v>6</v>
      </c>
      <c r="T73">
        <v>16.23</v>
      </c>
      <c r="U73">
        <v>0</v>
      </c>
      <c r="V73">
        <v>254.29999999999998</v>
      </c>
      <c r="W73">
        <v>0</v>
      </c>
      <c r="X73">
        <v>254.29999999999998</v>
      </c>
    </row>
    <row r="74" spans="1:24" x14ac:dyDescent="0.25">
      <c r="A74" t="s">
        <v>54</v>
      </c>
      <c r="E74" s="12" t="s">
        <v>206</v>
      </c>
      <c r="F74" s="12" t="s">
        <v>207</v>
      </c>
      <c r="G74" s="12" t="s">
        <v>97</v>
      </c>
      <c r="H74" s="12" t="s">
        <v>212</v>
      </c>
      <c r="I74" s="12" t="s">
        <v>57</v>
      </c>
      <c r="J74" s="12" t="s">
        <v>98</v>
      </c>
      <c r="K74" s="13">
        <v>43473</v>
      </c>
      <c r="L74" s="12" t="s">
        <v>186</v>
      </c>
      <c r="M74" s="12" t="s">
        <v>187</v>
      </c>
      <c r="N74" s="12" t="s">
        <v>114</v>
      </c>
      <c r="O74">
        <v>144</v>
      </c>
      <c r="P74">
        <v>144</v>
      </c>
      <c r="Q74" s="12" t="s">
        <v>96</v>
      </c>
      <c r="R74">
        <v>6.2439999999999998</v>
      </c>
      <c r="S74">
        <v>6</v>
      </c>
      <c r="T74">
        <v>53.95</v>
      </c>
      <c r="U74">
        <v>0</v>
      </c>
      <c r="V74">
        <v>845.18999999999994</v>
      </c>
      <c r="W74">
        <v>0</v>
      </c>
      <c r="X74">
        <v>845.18999999999994</v>
      </c>
    </row>
    <row r="75" spans="1:24" x14ac:dyDescent="0.25">
      <c r="A75" t="s">
        <v>54</v>
      </c>
      <c r="E75" s="12" t="s">
        <v>221</v>
      </c>
      <c r="F75" s="12" t="s">
        <v>222</v>
      </c>
      <c r="G75" s="12" t="s">
        <v>97</v>
      </c>
      <c r="H75" s="12" t="s">
        <v>225</v>
      </c>
      <c r="I75" s="12" t="s">
        <v>57</v>
      </c>
      <c r="J75" s="12" t="s">
        <v>141</v>
      </c>
      <c r="K75" s="13">
        <v>43467</v>
      </c>
      <c r="L75" s="12" t="s">
        <v>112</v>
      </c>
      <c r="M75" s="12" t="s">
        <v>113</v>
      </c>
      <c r="N75" s="12" t="s">
        <v>114</v>
      </c>
      <c r="O75">
        <v>48</v>
      </c>
      <c r="P75">
        <v>48</v>
      </c>
      <c r="Q75" s="12" t="s">
        <v>96</v>
      </c>
      <c r="R75">
        <v>9.3930000000000007</v>
      </c>
      <c r="S75">
        <v>4</v>
      </c>
      <c r="T75">
        <v>18.03</v>
      </c>
      <c r="U75">
        <v>0</v>
      </c>
      <c r="V75">
        <v>432.83000000000004</v>
      </c>
      <c r="W75">
        <v>0</v>
      </c>
      <c r="X75">
        <v>432.83000000000004</v>
      </c>
    </row>
    <row r="76" spans="1:24" x14ac:dyDescent="0.25">
      <c r="A76" t="s">
        <v>54</v>
      </c>
      <c r="E76" s="12" t="s">
        <v>206</v>
      </c>
      <c r="F76" s="12" t="s">
        <v>207</v>
      </c>
      <c r="G76" s="12" t="s">
        <v>97</v>
      </c>
      <c r="H76" s="12" t="s">
        <v>212</v>
      </c>
      <c r="I76" s="12" t="s">
        <v>57</v>
      </c>
      <c r="J76" s="12" t="s">
        <v>98</v>
      </c>
      <c r="K76" s="13">
        <v>43473</v>
      </c>
      <c r="L76" s="12" t="s">
        <v>112</v>
      </c>
      <c r="M76" s="12" t="s">
        <v>113</v>
      </c>
      <c r="N76" s="12" t="s">
        <v>114</v>
      </c>
      <c r="O76">
        <v>48</v>
      </c>
      <c r="P76">
        <v>48</v>
      </c>
      <c r="Q76" s="12" t="s">
        <v>96</v>
      </c>
      <c r="R76">
        <v>7.8049999999999997</v>
      </c>
      <c r="S76">
        <v>6</v>
      </c>
      <c r="T76">
        <v>22.48</v>
      </c>
      <c r="U76">
        <v>0</v>
      </c>
      <c r="V76">
        <v>352.16</v>
      </c>
      <c r="W76">
        <v>0</v>
      </c>
      <c r="X76">
        <v>352.16</v>
      </c>
    </row>
    <row r="77" spans="1:24" x14ac:dyDescent="0.25">
      <c r="A77" t="s">
        <v>54</v>
      </c>
      <c r="E77" s="12" t="s">
        <v>221</v>
      </c>
      <c r="F77" s="12" t="s">
        <v>222</v>
      </c>
      <c r="G77" s="12" t="s">
        <v>97</v>
      </c>
      <c r="H77" s="12" t="s">
        <v>225</v>
      </c>
      <c r="I77" s="12" t="s">
        <v>57</v>
      </c>
      <c r="J77" s="12" t="s">
        <v>141</v>
      </c>
      <c r="K77" s="13">
        <v>43467</v>
      </c>
      <c r="L77" s="12" t="s">
        <v>160</v>
      </c>
      <c r="M77" s="12" t="s">
        <v>161</v>
      </c>
      <c r="N77" s="12" t="s">
        <v>114</v>
      </c>
      <c r="O77">
        <v>1</v>
      </c>
      <c r="P77">
        <v>1</v>
      </c>
      <c r="Q77" s="12" t="s">
        <v>96</v>
      </c>
      <c r="R77">
        <v>9.3930000000000007</v>
      </c>
      <c r="S77">
        <v>4</v>
      </c>
      <c r="T77">
        <v>0.38</v>
      </c>
      <c r="U77">
        <v>0</v>
      </c>
      <c r="V77">
        <v>9.01</v>
      </c>
      <c r="W77">
        <v>0</v>
      </c>
      <c r="X77">
        <v>9.01</v>
      </c>
    </row>
    <row r="78" spans="1:24" x14ac:dyDescent="0.25">
      <c r="A78" t="s">
        <v>54</v>
      </c>
      <c r="E78" s="12" t="s">
        <v>213</v>
      </c>
      <c r="F78" s="12" t="s">
        <v>214</v>
      </c>
      <c r="G78" s="12" t="s">
        <v>97</v>
      </c>
      <c r="H78" s="12" t="s">
        <v>224</v>
      </c>
      <c r="I78" s="12" t="s">
        <v>57</v>
      </c>
      <c r="J78" s="12" t="s">
        <v>141</v>
      </c>
      <c r="K78" s="13">
        <v>43473</v>
      </c>
      <c r="L78" s="12" t="s">
        <v>122</v>
      </c>
      <c r="M78" s="12" t="s">
        <v>123</v>
      </c>
      <c r="N78" s="12" t="s">
        <v>114</v>
      </c>
      <c r="O78">
        <v>24</v>
      </c>
      <c r="P78">
        <v>24</v>
      </c>
      <c r="Q78" s="12" t="s">
        <v>96</v>
      </c>
      <c r="R78">
        <v>9.3930000000000007</v>
      </c>
      <c r="S78">
        <v>5</v>
      </c>
      <c r="T78">
        <v>11.27</v>
      </c>
      <c r="U78">
        <v>0</v>
      </c>
      <c r="V78">
        <v>214.15999999999997</v>
      </c>
      <c r="W78">
        <v>0</v>
      </c>
      <c r="X78">
        <v>214.15999999999997</v>
      </c>
    </row>
    <row r="79" spans="1:24" x14ac:dyDescent="0.25">
      <c r="A79" t="s">
        <v>54</v>
      </c>
      <c r="E79" s="12" t="s">
        <v>221</v>
      </c>
      <c r="F79" s="12" t="s">
        <v>222</v>
      </c>
      <c r="G79" s="12" t="s">
        <v>97</v>
      </c>
      <c r="H79" s="12" t="s">
        <v>225</v>
      </c>
      <c r="I79" s="12" t="s">
        <v>57</v>
      </c>
      <c r="J79" s="12" t="s">
        <v>141</v>
      </c>
      <c r="K79" s="13">
        <v>43467</v>
      </c>
      <c r="L79" s="12" t="s">
        <v>208</v>
      </c>
      <c r="M79" s="12" t="s">
        <v>209</v>
      </c>
      <c r="N79" s="12" t="s">
        <v>114</v>
      </c>
      <c r="O79">
        <v>144</v>
      </c>
      <c r="P79">
        <v>144</v>
      </c>
      <c r="Q79" s="12" t="s">
        <v>96</v>
      </c>
      <c r="R79">
        <v>9.3930000000000007</v>
      </c>
      <c r="S79">
        <v>4</v>
      </c>
      <c r="T79">
        <v>54.099999999999994</v>
      </c>
      <c r="U79">
        <v>0</v>
      </c>
      <c r="V79">
        <v>1298.49</v>
      </c>
      <c r="W79">
        <v>0</v>
      </c>
      <c r="X79">
        <v>1298.49</v>
      </c>
    </row>
    <row r="80" spans="1:24" x14ac:dyDescent="0.25">
      <c r="A80" t="s">
        <v>54</v>
      </c>
      <c r="E80" s="12" t="s">
        <v>206</v>
      </c>
      <c r="F80" s="12" t="s">
        <v>207</v>
      </c>
      <c r="G80" s="12" t="s">
        <v>97</v>
      </c>
      <c r="H80" s="12" t="s">
        <v>212</v>
      </c>
      <c r="I80" s="12" t="s">
        <v>57</v>
      </c>
      <c r="J80" s="12" t="s">
        <v>98</v>
      </c>
      <c r="K80" s="13">
        <v>43473</v>
      </c>
      <c r="L80" s="12" t="s">
        <v>196</v>
      </c>
      <c r="M80" s="12" t="s">
        <v>197</v>
      </c>
      <c r="N80" s="12" t="s">
        <v>114</v>
      </c>
      <c r="O80">
        <v>144</v>
      </c>
      <c r="P80">
        <v>144</v>
      </c>
      <c r="Q80" s="12" t="s">
        <v>96</v>
      </c>
      <c r="R80">
        <v>7.8049999999999997</v>
      </c>
      <c r="S80">
        <v>6</v>
      </c>
      <c r="T80">
        <v>67.44</v>
      </c>
      <c r="U80">
        <v>0</v>
      </c>
      <c r="V80">
        <v>1056.48</v>
      </c>
      <c r="W80">
        <v>0</v>
      </c>
      <c r="X80">
        <v>1056.48</v>
      </c>
    </row>
    <row r="81" spans="1:24" x14ac:dyDescent="0.25">
      <c r="A81" t="s">
        <v>54</v>
      </c>
      <c r="E81" s="12" t="s">
        <v>217</v>
      </c>
      <c r="F81" s="12" t="s">
        <v>218</v>
      </c>
      <c r="G81" s="12" t="s">
        <v>97</v>
      </c>
      <c r="H81" s="12" t="s">
        <v>227</v>
      </c>
      <c r="I81" s="12" t="s">
        <v>57</v>
      </c>
      <c r="J81" s="12" t="s">
        <v>121</v>
      </c>
      <c r="K81" s="13">
        <v>43475</v>
      </c>
      <c r="L81" s="12" t="s">
        <v>158</v>
      </c>
      <c r="M81" s="12" t="s">
        <v>159</v>
      </c>
      <c r="N81" s="12" t="s">
        <v>114</v>
      </c>
      <c r="O81">
        <v>144</v>
      </c>
      <c r="P81">
        <v>144</v>
      </c>
      <c r="Q81" s="12" t="s">
        <v>96</v>
      </c>
      <c r="R81">
        <v>9.3930000000000007</v>
      </c>
      <c r="S81">
        <v>8</v>
      </c>
      <c r="T81">
        <v>108.21000000000001</v>
      </c>
      <c r="U81">
        <v>0</v>
      </c>
      <c r="V81">
        <v>1244.3800000000001</v>
      </c>
      <c r="W81">
        <v>0</v>
      </c>
      <c r="X81">
        <v>1244.3800000000001</v>
      </c>
    </row>
    <row r="82" spans="1:24" x14ac:dyDescent="0.25">
      <c r="A82" t="s">
        <v>54</v>
      </c>
      <c r="E82" s="12" t="s">
        <v>213</v>
      </c>
      <c r="F82" s="12" t="s">
        <v>214</v>
      </c>
      <c r="G82" s="12" t="s">
        <v>97</v>
      </c>
      <c r="H82" s="12" t="s">
        <v>224</v>
      </c>
      <c r="I82" s="12" t="s">
        <v>57</v>
      </c>
      <c r="J82" s="12" t="s">
        <v>141</v>
      </c>
      <c r="K82" s="13">
        <v>43473</v>
      </c>
      <c r="L82" s="12" t="s">
        <v>142</v>
      </c>
      <c r="M82" s="12" t="s">
        <v>143</v>
      </c>
      <c r="N82" s="12" t="s">
        <v>114</v>
      </c>
      <c r="O82">
        <v>6</v>
      </c>
      <c r="P82">
        <v>6</v>
      </c>
      <c r="Q82" s="12" t="s">
        <v>96</v>
      </c>
      <c r="R82">
        <v>9.3930000000000007</v>
      </c>
      <c r="S82">
        <v>5</v>
      </c>
      <c r="T82">
        <v>2.82</v>
      </c>
      <c r="U82">
        <v>0</v>
      </c>
      <c r="V82">
        <v>53.539999999999992</v>
      </c>
      <c r="W82">
        <v>0</v>
      </c>
      <c r="X82">
        <v>53.539999999999992</v>
      </c>
    </row>
    <row r="83" spans="1:24" x14ac:dyDescent="0.25">
      <c r="A83" t="s">
        <v>54</v>
      </c>
      <c r="E83" s="12" t="s">
        <v>213</v>
      </c>
      <c r="F83" s="12" t="s">
        <v>214</v>
      </c>
      <c r="G83" s="12" t="s">
        <v>97</v>
      </c>
      <c r="H83" s="12" t="s">
        <v>224</v>
      </c>
      <c r="I83" s="12" t="s">
        <v>57</v>
      </c>
      <c r="J83" s="12" t="s">
        <v>141</v>
      </c>
      <c r="K83" s="13">
        <v>43473</v>
      </c>
      <c r="L83" s="12" t="s">
        <v>194</v>
      </c>
      <c r="M83" s="12" t="s">
        <v>195</v>
      </c>
      <c r="N83" s="12" t="s">
        <v>114</v>
      </c>
      <c r="O83">
        <v>144</v>
      </c>
      <c r="P83">
        <v>144</v>
      </c>
      <c r="Q83" s="12" t="s">
        <v>96</v>
      </c>
      <c r="R83">
        <v>11.271000000000001</v>
      </c>
      <c r="S83">
        <v>5</v>
      </c>
      <c r="T83">
        <v>81.150000000000006</v>
      </c>
      <c r="U83">
        <v>0</v>
      </c>
      <c r="V83">
        <v>1541.87</v>
      </c>
      <c r="W83">
        <v>0</v>
      </c>
      <c r="X83">
        <v>1541.87</v>
      </c>
    </row>
    <row r="84" spans="1:24" x14ac:dyDescent="0.25">
      <c r="A84" t="s">
        <v>54</v>
      </c>
      <c r="E84" s="12" t="s">
        <v>215</v>
      </c>
      <c r="F84" s="12" t="s">
        <v>216</v>
      </c>
      <c r="G84" s="12" t="s">
        <v>97</v>
      </c>
      <c r="H84" s="12" t="s">
        <v>223</v>
      </c>
      <c r="I84" s="12" t="s">
        <v>57</v>
      </c>
      <c r="J84" s="12" t="s">
        <v>121</v>
      </c>
      <c r="K84" s="13">
        <v>43468</v>
      </c>
      <c r="L84" s="12" t="s">
        <v>180</v>
      </c>
      <c r="M84" s="12" t="s">
        <v>181</v>
      </c>
      <c r="N84" s="12" t="s">
        <v>114</v>
      </c>
      <c r="O84">
        <v>144</v>
      </c>
      <c r="P84">
        <v>144</v>
      </c>
      <c r="Q84" s="12" t="s">
        <v>96</v>
      </c>
      <c r="R84">
        <v>11.271000000000001</v>
      </c>
      <c r="S84">
        <v>8</v>
      </c>
      <c r="T84">
        <v>129.84</v>
      </c>
      <c r="U84">
        <v>0</v>
      </c>
      <c r="V84">
        <v>1493.1799999999998</v>
      </c>
      <c r="W84">
        <v>0</v>
      </c>
      <c r="X84">
        <v>1493.1799999999998</v>
      </c>
    </row>
    <row r="85" spans="1:24" x14ac:dyDescent="0.25">
      <c r="A85" t="s">
        <v>54</v>
      </c>
      <c r="E85" s="12" t="s">
        <v>219</v>
      </c>
      <c r="F85" s="12" t="s">
        <v>220</v>
      </c>
      <c r="G85" s="12" t="s">
        <v>97</v>
      </c>
      <c r="H85" s="12" t="s">
        <v>226</v>
      </c>
      <c r="I85" s="12" t="s">
        <v>57</v>
      </c>
      <c r="J85" s="12" t="s">
        <v>141</v>
      </c>
      <c r="K85" s="13">
        <v>43469</v>
      </c>
      <c r="L85" s="12" t="s">
        <v>162</v>
      </c>
      <c r="M85" s="12" t="s">
        <v>163</v>
      </c>
      <c r="N85" s="12" t="s">
        <v>114</v>
      </c>
      <c r="O85">
        <v>48</v>
      </c>
      <c r="P85">
        <v>48</v>
      </c>
      <c r="Q85" s="12" t="s">
        <v>96</v>
      </c>
      <c r="R85">
        <v>11.271000000000001</v>
      </c>
      <c r="S85">
        <v>6</v>
      </c>
      <c r="T85">
        <v>32.46</v>
      </c>
      <c r="U85">
        <v>0</v>
      </c>
      <c r="V85">
        <v>508.54999999999995</v>
      </c>
      <c r="W85">
        <v>0</v>
      </c>
      <c r="X85">
        <v>508.54999999999995</v>
      </c>
    </row>
    <row r="86" spans="1:24" x14ac:dyDescent="0.25">
      <c r="A86" t="s">
        <v>54</v>
      </c>
      <c r="E86" t="s">
        <v>56</v>
      </c>
      <c r="O86">
        <f>SUBTOTAL(109,Sales_Line[Quantity])</f>
        <v>4880</v>
      </c>
      <c r="P86">
        <f>SUBTOTAL(109,Sales_Line[Outstanding Quantity])</f>
        <v>4880</v>
      </c>
      <c r="R86">
        <f>SUBTOTAL(109,Sales_Line[Unit Price])</f>
        <v>214.46847000000002</v>
      </c>
      <c r="S86">
        <f>SUBTOTAL(109,Sales_Line[Line Discount %])</f>
        <v>441</v>
      </c>
      <c r="T86">
        <f>SUBTOTAL(109,Sales_Line[Line Discount Amount])</f>
        <v>987.29000000000008</v>
      </c>
      <c r="U86">
        <f>SUBTOTAL(109,Sales_Line[VAT %])</f>
        <v>0</v>
      </c>
      <c r="V86">
        <f>SUBTOTAL(109,Sales_Line[Amount Including VAT])</f>
        <v>15087.75</v>
      </c>
      <c r="W86">
        <f>SUBTOTAL(109,Sales_Line[Inv. Discount Amount])</f>
        <v>0</v>
      </c>
      <c r="X86">
        <f>SUBTOTAL(109,Sales_Line[Outstanding Amount])</f>
        <v>15087.75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3"/>
  <sheetViews>
    <sheetView workbookViewId="0"/>
  </sheetViews>
  <sheetFormatPr defaultRowHeight="15" x14ac:dyDescent="0.25"/>
  <sheetData>
    <row r="1" spans="1:25" x14ac:dyDescent="0.25">
      <c r="A1" s="11" t="s">
        <v>419</v>
      </c>
      <c r="C1" s="11" t="s">
        <v>85</v>
      </c>
      <c r="E1" s="11" t="s">
        <v>86</v>
      </c>
      <c r="F1" s="11" t="s">
        <v>94</v>
      </c>
    </row>
    <row r="3" spans="1:25" x14ac:dyDescent="0.25">
      <c r="A3" s="11" t="s">
        <v>0</v>
      </c>
      <c r="D3" s="11" t="s">
        <v>1</v>
      </c>
      <c r="E3" s="11" t="s">
        <v>2</v>
      </c>
    </row>
    <row r="4" spans="1:25" x14ac:dyDescent="0.25">
      <c r="A4" s="11" t="s">
        <v>0</v>
      </c>
      <c r="D4" s="11" t="s">
        <v>3</v>
      </c>
    </row>
    <row r="5" spans="1:25" x14ac:dyDescent="0.25">
      <c r="A5" s="11" t="s">
        <v>0</v>
      </c>
      <c r="D5" s="11" t="s">
        <v>4</v>
      </c>
      <c r="E5" s="11" t="s">
        <v>46</v>
      </c>
    </row>
    <row r="6" spans="1:25" x14ac:dyDescent="0.25">
      <c r="A6" s="11" t="s">
        <v>0</v>
      </c>
      <c r="D6" s="11" t="s">
        <v>5</v>
      </c>
      <c r="E6" s="11" t="s">
        <v>6</v>
      </c>
    </row>
    <row r="7" spans="1:25" x14ac:dyDescent="0.25">
      <c r="A7" s="11" t="s">
        <v>0</v>
      </c>
      <c r="D7" s="11" t="s">
        <v>7</v>
      </c>
      <c r="E7" s="11" t="s">
        <v>8</v>
      </c>
    </row>
    <row r="8" spans="1:25" x14ac:dyDescent="0.25">
      <c r="A8" s="11" t="s">
        <v>84</v>
      </c>
      <c r="C8" s="11" t="s">
        <v>20</v>
      </c>
      <c r="D8" s="11" t="s">
        <v>21</v>
      </c>
      <c r="E8" s="11" t="s">
        <v>422</v>
      </c>
      <c r="F8" s="11" t="s">
        <v>95</v>
      </c>
    </row>
    <row r="10" spans="1:25" x14ac:dyDescent="0.25">
      <c r="A10" s="11" t="s">
        <v>0</v>
      </c>
      <c r="E10" s="11" t="s">
        <v>9</v>
      </c>
      <c r="F10" s="11" t="s">
        <v>47</v>
      </c>
      <c r="G10" s="11" t="s">
        <v>48</v>
      </c>
      <c r="H10" s="11" t="s">
        <v>49</v>
      </c>
    </row>
    <row r="11" spans="1:25" x14ac:dyDescent="0.25">
      <c r="A11" s="11" t="s">
        <v>0</v>
      </c>
      <c r="E11" s="11" t="s">
        <v>10</v>
      </c>
      <c r="F11" s="11" t="s">
        <v>12</v>
      </c>
      <c r="G11" s="11" t="s">
        <v>14</v>
      </c>
      <c r="H11" s="11" t="s">
        <v>15</v>
      </c>
      <c r="I11" s="11" t="s">
        <v>16</v>
      </c>
      <c r="J11" s="11" t="s">
        <v>76</v>
      </c>
      <c r="K11" s="11" t="s">
        <v>18</v>
      </c>
      <c r="L11" s="11" t="s">
        <v>20</v>
      </c>
      <c r="M11" s="11" t="s">
        <v>22</v>
      </c>
      <c r="N11" s="11" t="s">
        <v>24</v>
      </c>
      <c r="O11" s="11" t="s">
        <v>25</v>
      </c>
      <c r="P11" s="11" t="s">
        <v>26</v>
      </c>
      <c r="Q11" s="11" t="s">
        <v>28</v>
      </c>
      <c r="R11" s="11" t="s">
        <v>30</v>
      </c>
      <c r="S11" s="11" t="s">
        <v>32</v>
      </c>
      <c r="T11" s="11" t="s">
        <v>34</v>
      </c>
      <c r="U11" s="11" t="s">
        <v>36</v>
      </c>
      <c r="V11" s="11" t="s">
        <v>38</v>
      </c>
      <c r="W11" s="11" t="s">
        <v>40</v>
      </c>
      <c r="X11" s="11" t="s">
        <v>42</v>
      </c>
      <c r="Y11" s="11" t="s">
        <v>44</v>
      </c>
    </row>
    <row r="12" spans="1:25" x14ac:dyDescent="0.25">
      <c r="A12" s="11" t="s">
        <v>0</v>
      </c>
      <c r="E12" s="11" t="s">
        <v>11</v>
      </c>
      <c r="F12" s="11" t="s">
        <v>13</v>
      </c>
      <c r="G12" s="11" t="s">
        <v>50</v>
      </c>
      <c r="H12" s="11" t="s">
        <v>15</v>
      </c>
      <c r="I12" s="11" t="s">
        <v>17</v>
      </c>
      <c r="J12" s="11" t="s">
        <v>51</v>
      </c>
      <c r="K12" s="11" t="s">
        <v>19</v>
      </c>
      <c r="L12" s="11" t="s">
        <v>21</v>
      </c>
      <c r="M12" s="11" t="s">
        <v>23</v>
      </c>
      <c r="N12" s="11" t="s">
        <v>52</v>
      </c>
      <c r="O12" s="11" t="s">
        <v>53</v>
      </c>
      <c r="P12" s="11" t="s">
        <v>27</v>
      </c>
      <c r="Q12" s="11" t="s">
        <v>29</v>
      </c>
      <c r="R12" s="11" t="s">
        <v>31</v>
      </c>
      <c r="S12" s="11" t="s">
        <v>33</v>
      </c>
      <c r="T12" s="11" t="s">
        <v>35</v>
      </c>
      <c r="U12" s="11" t="s">
        <v>37</v>
      </c>
      <c r="V12" s="11" t="s">
        <v>39</v>
      </c>
      <c r="W12" s="11" t="s">
        <v>41</v>
      </c>
      <c r="X12" s="11" t="s">
        <v>43</v>
      </c>
      <c r="Y12" s="11" t="s">
        <v>45</v>
      </c>
    </row>
    <row r="13" spans="1:25" x14ac:dyDescent="0.25">
      <c r="E13" s="11" t="s">
        <v>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3"/>
  <sheetViews>
    <sheetView workbookViewId="0"/>
  </sheetViews>
  <sheetFormatPr defaultRowHeight="15" x14ac:dyDescent="0.25"/>
  <sheetData>
    <row r="1" spans="1:25" x14ac:dyDescent="0.25">
      <c r="A1" s="11" t="s">
        <v>419</v>
      </c>
      <c r="C1" s="11" t="s">
        <v>85</v>
      </c>
      <c r="E1" s="11" t="s">
        <v>86</v>
      </c>
      <c r="F1" s="11" t="s">
        <v>94</v>
      </c>
    </row>
    <row r="3" spans="1:25" x14ac:dyDescent="0.25">
      <c r="A3" s="11" t="s">
        <v>0</v>
      </c>
      <c r="D3" s="11" t="s">
        <v>1</v>
      </c>
      <c r="E3" s="11" t="s">
        <v>2</v>
      </c>
    </row>
    <row r="4" spans="1:25" x14ac:dyDescent="0.25">
      <c r="A4" s="11" t="s">
        <v>0</v>
      </c>
      <c r="D4" s="11" t="s">
        <v>3</v>
      </c>
    </row>
    <row r="5" spans="1:25" x14ac:dyDescent="0.25">
      <c r="A5" s="11" t="s">
        <v>0</v>
      </c>
      <c r="D5" s="11" t="s">
        <v>4</v>
      </c>
      <c r="E5" s="11" t="s">
        <v>46</v>
      </c>
    </row>
    <row r="6" spans="1:25" x14ac:dyDescent="0.25">
      <c r="A6" s="11" t="s">
        <v>0</v>
      </c>
      <c r="D6" s="11" t="s">
        <v>5</v>
      </c>
      <c r="E6" s="11" t="s">
        <v>6</v>
      </c>
    </row>
    <row r="7" spans="1:25" x14ac:dyDescent="0.25">
      <c r="A7" s="11" t="s">
        <v>0</v>
      </c>
      <c r="D7" s="11" t="s">
        <v>7</v>
      </c>
      <c r="E7" s="11" t="s">
        <v>8</v>
      </c>
    </row>
    <row r="8" spans="1:25" x14ac:dyDescent="0.25">
      <c r="A8" s="11" t="s">
        <v>84</v>
      </c>
      <c r="C8" s="11" t="s">
        <v>20</v>
      </c>
      <c r="D8" s="11" t="s">
        <v>21</v>
      </c>
      <c r="E8" s="11" t="s">
        <v>422</v>
      </c>
      <c r="F8" s="11" t="s">
        <v>95</v>
      </c>
    </row>
    <row r="10" spans="1:25" x14ac:dyDescent="0.25">
      <c r="A10" s="11" t="s">
        <v>0</v>
      </c>
      <c r="E10" s="11" t="s">
        <v>9</v>
      </c>
      <c r="F10" s="11" t="s">
        <v>47</v>
      </c>
      <c r="G10" s="11" t="s">
        <v>48</v>
      </c>
      <c r="H10" s="11" t="s">
        <v>49</v>
      </c>
    </row>
    <row r="11" spans="1:25" x14ac:dyDescent="0.25">
      <c r="A11" s="11" t="s">
        <v>0</v>
      </c>
      <c r="E11" s="11" t="s">
        <v>10</v>
      </c>
      <c r="F11" s="11" t="s">
        <v>12</v>
      </c>
      <c r="G11" s="11" t="s">
        <v>14</v>
      </c>
      <c r="H11" s="11" t="s">
        <v>15</v>
      </c>
      <c r="I11" s="11" t="s">
        <v>16</v>
      </c>
      <c r="J11" s="11" t="s">
        <v>76</v>
      </c>
      <c r="K11" s="11" t="s">
        <v>18</v>
      </c>
      <c r="L11" s="11" t="s">
        <v>20</v>
      </c>
      <c r="M11" s="11" t="s">
        <v>22</v>
      </c>
      <c r="N11" s="11" t="s">
        <v>24</v>
      </c>
      <c r="O11" s="11" t="s">
        <v>25</v>
      </c>
      <c r="P11" s="11" t="s">
        <v>26</v>
      </c>
      <c r="Q11" s="11" t="s">
        <v>28</v>
      </c>
      <c r="R11" s="11" t="s">
        <v>30</v>
      </c>
      <c r="S11" s="11" t="s">
        <v>32</v>
      </c>
      <c r="T11" s="11" t="s">
        <v>34</v>
      </c>
      <c r="U11" s="11" t="s">
        <v>36</v>
      </c>
      <c r="V11" s="11" t="s">
        <v>38</v>
      </c>
      <c r="W11" s="11" t="s">
        <v>40</v>
      </c>
      <c r="X11" s="11" t="s">
        <v>42</v>
      </c>
      <c r="Y11" s="11" t="s">
        <v>44</v>
      </c>
    </row>
    <row r="12" spans="1:25" x14ac:dyDescent="0.25">
      <c r="A12" s="11" t="s">
        <v>0</v>
      </c>
      <c r="E12" s="11" t="s">
        <v>11</v>
      </c>
      <c r="F12" s="11" t="s">
        <v>13</v>
      </c>
      <c r="G12" s="11" t="s">
        <v>50</v>
      </c>
      <c r="H12" s="11" t="s">
        <v>15</v>
      </c>
      <c r="I12" s="11" t="s">
        <v>17</v>
      </c>
      <c r="J12" s="11" t="s">
        <v>51</v>
      </c>
      <c r="K12" s="11" t="s">
        <v>19</v>
      </c>
      <c r="L12" s="11" t="s">
        <v>21</v>
      </c>
      <c r="M12" s="11" t="s">
        <v>23</v>
      </c>
      <c r="N12" s="11" t="s">
        <v>52</v>
      </c>
      <c r="O12" s="11" t="s">
        <v>53</v>
      </c>
      <c r="P12" s="11" t="s">
        <v>27</v>
      </c>
      <c r="Q12" s="11" t="s">
        <v>29</v>
      </c>
      <c r="R12" s="11" t="s">
        <v>31</v>
      </c>
      <c r="S12" s="11" t="s">
        <v>33</v>
      </c>
      <c r="T12" s="11" t="s">
        <v>35</v>
      </c>
      <c r="U12" s="11" t="s">
        <v>37</v>
      </c>
      <c r="V12" s="11" t="s">
        <v>39</v>
      </c>
      <c r="W12" s="11" t="s">
        <v>41</v>
      </c>
      <c r="X12" s="11" t="s">
        <v>43</v>
      </c>
      <c r="Y12" s="11" t="s">
        <v>45</v>
      </c>
    </row>
    <row r="13" spans="1:25" x14ac:dyDescent="0.25">
      <c r="E13" s="11" t="s">
        <v>92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55805-B38C-4541-B900-DE679C9A40AE}">
  <dimension ref="A1:AR86"/>
  <sheetViews>
    <sheetView workbookViewId="0"/>
  </sheetViews>
  <sheetFormatPr defaultRowHeight="15" x14ac:dyDescent="0.25"/>
  <sheetData>
    <row r="1" spans="1:44" x14ac:dyDescent="0.25">
      <c r="A1" s="11" t="s">
        <v>421</v>
      </c>
      <c r="C1" s="11" t="s">
        <v>85</v>
      </c>
      <c r="E1" s="11" t="s">
        <v>87</v>
      </c>
      <c r="F1" s="11" t="s">
        <v>55</v>
      </c>
      <c r="G1" s="11" t="s">
        <v>55</v>
      </c>
      <c r="H1" s="11" t="s">
        <v>55</v>
      </c>
      <c r="I1" s="11" t="s">
        <v>55</v>
      </c>
      <c r="J1" s="11" t="s">
        <v>55</v>
      </c>
      <c r="K1" s="11" t="s">
        <v>55</v>
      </c>
      <c r="L1" s="11" t="s">
        <v>55</v>
      </c>
      <c r="M1" s="11" t="s">
        <v>55</v>
      </c>
      <c r="N1" s="11" t="s">
        <v>55</v>
      </c>
      <c r="O1" s="11" t="s">
        <v>55</v>
      </c>
      <c r="P1" s="11" t="s">
        <v>55</v>
      </c>
      <c r="Q1" s="11" t="s">
        <v>55</v>
      </c>
      <c r="R1" s="11" t="s">
        <v>55</v>
      </c>
      <c r="S1" s="11" t="s">
        <v>55</v>
      </c>
      <c r="T1" s="11" t="s">
        <v>55</v>
      </c>
      <c r="U1" s="11" t="s">
        <v>55</v>
      </c>
      <c r="V1" s="11" t="s">
        <v>55</v>
      </c>
      <c r="W1" s="11" t="s">
        <v>55</v>
      </c>
      <c r="X1" s="11" t="s">
        <v>55</v>
      </c>
      <c r="Y1" s="11" t="s">
        <v>94</v>
      </c>
    </row>
    <row r="3" spans="1:44" x14ac:dyDescent="0.25">
      <c r="A3" s="11" t="s">
        <v>0</v>
      </c>
      <c r="D3" s="11" t="s">
        <v>1</v>
      </c>
      <c r="E3" s="11" t="s">
        <v>2</v>
      </c>
    </row>
    <row r="4" spans="1:44" x14ac:dyDescent="0.25">
      <c r="A4" s="11" t="s">
        <v>0</v>
      </c>
      <c r="D4" s="11" t="s">
        <v>3</v>
      </c>
    </row>
    <row r="5" spans="1:44" x14ac:dyDescent="0.25">
      <c r="A5" s="11" t="s">
        <v>0</v>
      </c>
      <c r="D5" s="11" t="s">
        <v>4</v>
      </c>
      <c r="E5" s="11" t="s">
        <v>46</v>
      </c>
    </row>
    <row r="6" spans="1:44" x14ac:dyDescent="0.25">
      <c r="A6" s="11" t="s">
        <v>0</v>
      </c>
      <c r="D6" s="11" t="s">
        <v>5</v>
      </c>
      <c r="E6" s="11" t="s">
        <v>6</v>
      </c>
    </row>
    <row r="7" spans="1:44" x14ac:dyDescent="0.25">
      <c r="A7" s="11" t="s">
        <v>0</v>
      </c>
      <c r="D7" s="11" t="s">
        <v>7</v>
      </c>
      <c r="E7" s="11" t="s">
        <v>8</v>
      </c>
    </row>
    <row r="8" spans="1:44" x14ac:dyDescent="0.25">
      <c r="A8" s="11" t="s">
        <v>84</v>
      </c>
      <c r="C8" s="11" t="s">
        <v>20</v>
      </c>
      <c r="D8" s="11" t="s">
        <v>21</v>
      </c>
      <c r="E8" s="11" t="s">
        <v>422</v>
      </c>
      <c r="Y8" s="11" t="s">
        <v>95</v>
      </c>
    </row>
    <row r="10" spans="1:44" x14ac:dyDescent="0.25">
      <c r="A10" s="11" t="s">
        <v>0</v>
      </c>
      <c r="E10" s="11" t="s">
        <v>9</v>
      </c>
      <c r="Y10" s="11" t="s">
        <v>47</v>
      </c>
      <c r="Z10" s="11" t="s">
        <v>48</v>
      </c>
      <c r="AA10" s="11" t="s">
        <v>49</v>
      </c>
    </row>
    <row r="11" spans="1:44" x14ac:dyDescent="0.25">
      <c r="A11" s="11" t="s">
        <v>0</v>
      </c>
      <c r="E11" s="11" t="s">
        <v>10</v>
      </c>
      <c r="Y11" s="11" t="s">
        <v>12</v>
      </c>
      <c r="Z11" s="11" t="s">
        <v>14</v>
      </c>
      <c r="AA11" s="11" t="s">
        <v>15</v>
      </c>
      <c r="AB11" s="11" t="s">
        <v>16</v>
      </c>
      <c r="AC11" s="11" t="s">
        <v>76</v>
      </c>
      <c r="AD11" s="11" t="s">
        <v>18</v>
      </c>
      <c r="AE11" s="11" t="s">
        <v>20</v>
      </c>
      <c r="AF11" s="11" t="s">
        <v>22</v>
      </c>
      <c r="AG11" s="11" t="s">
        <v>24</v>
      </c>
      <c r="AH11" s="11" t="s">
        <v>25</v>
      </c>
      <c r="AI11" s="11" t="s">
        <v>26</v>
      </c>
      <c r="AJ11" s="11" t="s">
        <v>28</v>
      </c>
      <c r="AK11" s="11" t="s">
        <v>30</v>
      </c>
      <c r="AL11" s="11" t="s">
        <v>32</v>
      </c>
      <c r="AM11" s="11" t="s">
        <v>34</v>
      </c>
      <c r="AN11" s="11" t="s">
        <v>36</v>
      </c>
      <c r="AO11" s="11" t="s">
        <v>38</v>
      </c>
      <c r="AP11" s="11" t="s">
        <v>40</v>
      </c>
      <c r="AQ11" s="11" t="s">
        <v>42</v>
      </c>
      <c r="AR11" s="11" t="s">
        <v>44</v>
      </c>
    </row>
    <row r="12" spans="1:44" x14ac:dyDescent="0.25">
      <c r="A12" s="11" t="s">
        <v>0</v>
      </c>
      <c r="E12" s="11" t="s">
        <v>11</v>
      </c>
      <c r="Y12" s="11" t="s">
        <v>13</v>
      </c>
      <c r="Z12" s="11" t="s">
        <v>50</v>
      </c>
      <c r="AA12" s="11" t="s">
        <v>15</v>
      </c>
      <c r="AB12" s="11" t="s">
        <v>17</v>
      </c>
      <c r="AC12" s="11" t="s">
        <v>51</v>
      </c>
      <c r="AD12" s="11" t="s">
        <v>19</v>
      </c>
      <c r="AE12" s="11" t="s">
        <v>21</v>
      </c>
      <c r="AF12" s="11" t="s">
        <v>23</v>
      </c>
      <c r="AG12" s="11" t="s">
        <v>52</v>
      </c>
      <c r="AH12" s="11" t="s">
        <v>53</v>
      </c>
      <c r="AI12" s="11" t="s">
        <v>27</v>
      </c>
      <c r="AJ12" s="11" t="s">
        <v>29</v>
      </c>
      <c r="AK12" s="11" t="s">
        <v>31</v>
      </c>
      <c r="AL12" s="11" t="s">
        <v>33</v>
      </c>
      <c r="AM12" s="11" t="s">
        <v>35</v>
      </c>
      <c r="AN12" s="11" t="s">
        <v>37</v>
      </c>
      <c r="AO12" s="11" t="s">
        <v>39</v>
      </c>
      <c r="AP12" s="11" t="s">
        <v>41</v>
      </c>
      <c r="AQ12" s="11" t="s">
        <v>43</v>
      </c>
      <c r="AR12" s="11" t="s">
        <v>45</v>
      </c>
    </row>
    <row r="13" spans="1:44" x14ac:dyDescent="0.25">
      <c r="E13" s="11" t="s">
        <v>12</v>
      </c>
      <c r="F13" s="11" t="s">
        <v>14</v>
      </c>
      <c r="G13" s="11" t="s">
        <v>15</v>
      </c>
      <c r="H13" s="11" t="s">
        <v>16</v>
      </c>
      <c r="I13" s="11" t="s">
        <v>76</v>
      </c>
      <c r="J13" s="11" t="s">
        <v>18</v>
      </c>
      <c r="K13" s="11" t="s">
        <v>20</v>
      </c>
      <c r="L13" s="11" t="s">
        <v>22</v>
      </c>
      <c r="M13" s="11" t="s">
        <v>24</v>
      </c>
      <c r="N13" s="11" t="s">
        <v>25</v>
      </c>
      <c r="O13" s="11" t="s">
        <v>26</v>
      </c>
      <c r="P13" s="11" t="s">
        <v>28</v>
      </c>
      <c r="Q13" s="11" t="s">
        <v>30</v>
      </c>
      <c r="R13" s="11" t="s">
        <v>32</v>
      </c>
      <c r="S13" s="11" t="s">
        <v>34</v>
      </c>
      <c r="T13" s="11" t="s">
        <v>36</v>
      </c>
      <c r="U13" s="11" t="s">
        <v>38</v>
      </c>
      <c r="V13" s="11" t="s">
        <v>40</v>
      </c>
      <c r="W13" s="11" t="s">
        <v>42</v>
      </c>
      <c r="X13" s="11" t="s">
        <v>44</v>
      </c>
    </row>
    <row r="14" spans="1:44" x14ac:dyDescent="0.25">
      <c r="A14" s="11" t="s">
        <v>54</v>
      </c>
      <c r="E14" s="11" t="s">
        <v>215</v>
      </c>
      <c r="F14" s="11" t="s">
        <v>216</v>
      </c>
      <c r="G14" s="11" t="s">
        <v>97</v>
      </c>
      <c r="H14" s="11" t="s">
        <v>223</v>
      </c>
      <c r="I14" s="11" t="s">
        <v>57</v>
      </c>
      <c r="J14" s="11" t="s">
        <v>121</v>
      </c>
      <c r="K14" s="11" t="s">
        <v>394</v>
      </c>
      <c r="L14" s="11" t="s">
        <v>204</v>
      </c>
      <c r="M14" s="11" t="s">
        <v>205</v>
      </c>
      <c r="N14" s="11" t="s">
        <v>108</v>
      </c>
      <c r="O14" s="11" t="s">
        <v>228</v>
      </c>
      <c r="P14" s="11" t="s">
        <v>228</v>
      </c>
      <c r="R14" s="11" t="s">
        <v>317</v>
      </c>
      <c r="S14" s="11" t="s">
        <v>65</v>
      </c>
      <c r="T14" s="11" t="s">
        <v>370</v>
      </c>
      <c r="U14" s="11" t="s">
        <v>59</v>
      </c>
      <c r="V14" s="11" t="s">
        <v>395</v>
      </c>
      <c r="W14" s="11" t="s">
        <v>59</v>
      </c>
      <c r="X14" s="11" t="s">
        <v>395</v>
      </c>
    </row>
    <row r="15" spans="1:44" x14ac:dyDescent="0.25">
      <c r="A15" s="11" t="s">
        <v>54</v>
      </c>
      <c r="E15" s="11" t="s">
        <v>217</v>
      </c>
      <c r="F15" s="11" t="s">
        <v>218</v>
      </c>
      <c r="G15" s="11" t="s">
        <v>97</v>
      </c>
      <c r="H15" s="11" t="s">
        <v>227</v>
      </c>
      <c r="I15" s="11" t="s">
        <v>57</v>
      </c>
      <c r="J15" s="11" t="s">
        <v>121</v>
      </c>
      <c r="K15" s="11" t="s">
        <v>411</v>
      </c>
      <c r="L15" s="11" t="s">
        <v>135</v>
      </c>
      <c r="M15" s="11" t="s">
        <v>136</v>
      </c>
      <c r="N15" s="11" t="s">
        <v>108</v>
      </c>
      <c r="O15" s="11" t="s">
        <v>228</v>
      </c>
      <c r="P15" s="11" t="s">
        <v>228</v>
      </c>
      <c r="R15" s="11" t="s">
        <v>263</v>
      </c>
      <c r="S15" s="11" t="s">
        <v>65</v>
      </c>
      <c r="T15" s="11" t="s">
        <v>412</v>
      </c>
      <c r="U15" s="11" t="s">
        <v>59</v>
      </c>
      <c r="V15" s="11" t="s">
        <v>413</v>
      </c>
      <c r="W15" s="11" t="s">
        <v>59</v>
      </c>
      <c r="X15" s="11" t="s">
        <v>413</v>
      </c>
    </row>
    <row r="16" spans="1:44" x14ac:dyDescent="0.25">
      <c r="A16" s="11" t="s">
        <v>54</v>
      </c>
      <c r="E16" s="11" t="s">
        <v>213</v>
      </c>
      <c r="F16" s="11" t="s">
        <v>214</v>
      </c>
      <c r="G16" s="11" t="s">
        <v>97</v>
      </c>
      <c r="H16" s="11" t="s">
        <v>224</v>
      </c>
      <c r="I16" s="11" t="s">
        <v>57</v>
      </c>
      <c r="J16" s="11" t="s">
        <v>141</v>
      </c>
      <c r="K16" s="11" t="s">
        <v>369</v>
      </c>
      <c r="L16" s="11" t="s">
        <v>135</v>
      </c>
      <c r="M16" s="11" t="s">
        <v>136</v>
      </c>
      <c r="N16" s="11" t="s">
        <v>108</v>
      </c>
      <c r="O16" s="11" t="s">
        <v>64</v>
      </c>
      <c r="P16" s="11" t="s">
        <v>64</v>
      </c>
      <c r="R16" s="11" t="s">
        <v>263</v>
      </c>
      <c r="S16" s="11" t="s">
        <v>61</v>
      </c>
      <c r="T16" s="11" t="s">
        <v>250</v>
      </c>
      <c r="U16" s="11" t="s">
        <v>59</v>
      </c>
      <c r="V16" s="11" t="s">
        <v>384</v>
      </c>
      <c r="W16" s="11" t="s">
        <v>59</v>
      </c>
      <c r="X16" s="11" t="s">
        <v>384</v>
      </c>
    </row>
    <row r="17" spans="1:24" x14ac:dyDescent="0.25">
      <c r="A17" s="11" t="s">
        <v>54</v>
      </c>
      <c r="E17" s="11" t="s">
        <v>219</v>
      </c>
      <c r="F17" s="11" t="s">
        <v>220</v>
      </c>
      <c r="G17" s="11" t="s">
        <v>97</v>
      </c>
      <c r="H17" s="11" t="s">
        <v>226</v>
      </c>
      <c r="I17" s="11" t="s">
        <v>57</v>
      </c>
      <c r="J17" s="11" t="s">
        <v>141</v>
      </c>
      <c r="K17" s="11" t="s">
        <v>402</v>
      </c>
      <c r="L17" s="11" t="s">
        <v>126</v>
      </c>
      <c r="M17" s="11" t="s">
        <v>127</v>
      </c>
      <c r="N17" s="11" t="s">
        <v>107</v>
      </c>
      <c r="O17" s="11" t="s">
        <v>228</v>
      </c>
      <c r="P17" s="11" t="s">
        <v>228</v>
      </c>
      <c r="R17" s="11" t="s">
        <v>243</v>
      </c>
      <c r="S17" s="11" t="s">
        <v>58</v>
      </c>
      <c r="T17" s="11" t="s">
        <v>403</v>
      </c>
      <c r="U17" s="11" t="s">
        <v>59</v>
      </c>
      <c r="V17" s="11" t="s">
        <v>404</v>
      </c>
      <c r="W17" s="11" t="s">
        <v>59</v>
      </c>
      <c r="X17" s="11" t="s">
        <v>404</v>
      </c>
    </row>
    <row r="18" spans="1:24" x14ac:dyDescent="0.25">
      <c r="A18" s="11" t="s">
        <v>54</v>
      </c>
      <c r="E18" s="11" t="s">
        <v>217</v>
      </c>
      <c r="F18" s="11" t="s">
        <v>218</v>
      </c>
      <c r="G18" s="11" t="s">
        <v>97</v>
      </c>
      <c r="H18" s="11" t="s">
        <v>227</v>
      </c>
      <c r="I18" s="11" t="s">
        <v>57</v>
      </c>
      <c r="J18" s="11" t="s">
        <v>121</v>
      </c>
      <c r="K18" s="11" t="s">
        <v>411</v>
      </c>
      <c r="L18" s="11" t="s">
        <v>184</v>
      </c>
      <c r="M18" s="11" t="s">
        <v>185</v>
      </c>
      <c r="N18" s="11" t="s">
        <v>107</v>
      </c>
      <c r="O18" s="11" t="s">
        <v>239</v>
      </c>
      <c r="P18" s="11" t="s">
        <v>239</v>
      </c>
      <c r="R18" s="11" t="s">
        <v>343</v>
      </c>
      <c r="S18" s="11" t="s">
        <v>65</v>
      </c>
      <c r="T18" s="11" t="s">
        <v>416</v>
      </c>
      <c r="U18" s="11" t="s">
        <v>59</v>
      </c>
      <c r="V18" s="11" t="s">
        <v>417</v>
      </c>
      <c r="W18" s="11" t="s">
        <v>59</v>
      </c>
      <c r="X18" s="11" t="s">
        <v>417</v>
      </c>
    </row>
    <row r="19" spans="1:24" x14ac:dyDescent="0.25">
      <c r="A19" s="11" t="s">
        <v>54</v>
      </c>
      <c r="E19" s="11" t="s">
        <v>219</v>
      </c>
      <c r="F19" s="11" t="s">
        <v>220</v>
      </c>
      <c r="G19" s="11" t="s">
        <v>97</v>
      </c>
      <c r="H19" s="11" t="s">
        <v>226</v>
      </c>
      <c r="I19" s="11" t="s">
        <v>57</v>
      </c>
      <c r="J19" s="11" t="s">
        <v>141</v>
      </c>
      <c r="K19" s="11" t="s">
        <v>402</v>
      </c>
      <c r="L19" s="11" t="s">
        <v>164</v>
      </c>
      <c r="M19" s="11" t="s">
        <v>165</v>
      </c>
      <c r="N19" s="11" t="s">
        <v>99</v>
      </c>
      <c r="O19" s="11" t="s">
        <v>62</v>
      </c>
      <c r="P19" s="11" t="s">
        <v>62</v>
      </c>
      <c r="R19" s="11" t="s">
        <v>257</v>
      </c>
      <c r="S19" s="11" t="s">
        <v>58</v>
      </c>
      <c r="T19" s="11" t="s">
        <v>352</v>
      </c>
      <c r="U19" s="11" t="s">
        <v>59</v>
      </c>
      <c r="V19" s="11" t="s">
        <v>410</v>
      </c>
      <c r="W19" s="11" t="s">
        <v>59</v>
      </c>
      <c r="X19" s="11" t="s">
        <v>410</v>
      </c>
    </row>
    <row r="20" spans="1:24" x14ac:dyDescent="0.25">
      <c r="A20" s="11" t="s">
        <v>54</v>
      </c>
      <c r="E20" s="11" t="s">
        <v>217</v>
      </c>
      <c r="F20" s="11" t="s">
        <v>218</v>
      </c>
      <c r="G20" s="11" t="s">
        <v>97</v>
      </c>
      <c r="H20" s="11" t="s">
        <v>227</v>
      </c>
      <c r="I20" s="11" t="s">
        <v>57</v>
      </c>
      <c r="J20" s="11" t="s">
        <v>121</v>
      </c>
      <c r="K20" s="11" t="s">
        <v>411</v>
      </c>
      <c r="L20" s="11" t="s">
        <v>103</v>
      </c>
      <c r="M20" s="11" t="s">
        <v>104</v>
      </c>
      <c r="N20" s="11" t="s">
        <v>102</v>
      </c>
      <c r="O20" s="11" t="s">
        <v>64</v>
      </c>
      <c r="P20" s="11" t="s">
        <v>64</v>
      </c>
      <c r="R20" s="11" t="s">
        <v>292</v>
      </c>
      <c r="S20" s="11" t="s">
        <v>65</v>
      </c>
      <c r="T20" s="11" t="s">
        <v>295</v>
      </c>
      <c r="U20" s="11" t="s">
        <v>59</v>
      </c>
      <c r="V20" s="11" t="s">
        <v>279</v>
      </c>
      <c r="W20" s="11" t="s">
        <v>59</v>
      </c>
      <c r="X20" s="11" t="s">
        <v>279</v>
      </c>
    </row>
    <row r="21" spans="1:24" x14ac:dyDescent="0.25">
      <c r="A21" s="11" t="s">
        <v>54</v>
      </c>
      <c r="E21" s="11" t="s">
        <v>206</v>
      </c>
      <c r="F21" s="11" t="s">
        <v>207</v>
      </c>
      <c r="G21" s="11" t="s">
        <v>97</v>
      </c>
      <c r="H21" s="11" t="s">
        <v>212</v>
      </c>
      <c r="I21" s="11" t="s">
        <v>57</v>
      </c>
      <c r="J21" s="11" t="s">
        <v>98</v>
      </c>
      <c r="K21" s="11" t="s">
        <v>369</v>
      </c>
      <c r="L21" s="11" t="s">
        <v>103</v>
      </c>
      <c r="M21" s="11" t="s">
        <v>104</v>
      </c>
      <c r="N21" s="11" t="s">
        <v>102</v>
      </c>
      <c r="O21" s="11" t="s">
        <v>64</v>
      </c>
      <c r="P21" s="11" t="s">
        <v>64</v>
      </c>
      <c r="R21" s="11" t="s">
        <v>230</v>
      </c>
      <c r="S21" s="11" t="s">
        <v>58</v>
      </c>
      <c r="T21" s="11" t="s">
        <v>236</v>
      </c>
      <c r="U21" s="11" t="s">
        <v>59</v>
      </c>
      <c r="V21" s="11" t="s">
        <v>314</v>
      </c>
      <c r="W21" s="11" t="s">
        <v>59</v>
      </c>
      <c r="X21" s="11" t="s">
        <v>314</v>
      </c>
    </row>
    <row r="22" spans="1:24" x14ac:dyDescent="0.25">
      <c r="A22" s="11" t="s">
        <v>54</v>
      </c>
      <c r="E22" s="11" t="s">
        <v>219</v>
      </c>
      <c r="F22" s="11" t="s">
        <v>220</v>
      </c>
      <c r="G22" s="11" t="s">
        <v>97</v>
      </c>
      <c r="H22" s="11" t="s">
        <v>226</v>
      </c>
      <c r="I22" s="11" t="s">
        <v>57</v>
      </c>
      <c r="J22" s="11" t="s">
        <v>141</v>
      </c>
      <c r="K22" s="11" t="s">
        <v>402</v>
      </c>
      <c r="L22" s="11" t="s">
        <v>168</v>
      </c>
      <c r="M22" s="11" t="s">
        <v>169</v>
      </c>
      <c r="N22" s="11" t="s">
        <v>102</v>
      </c>
      <c r="O22" s="11" t="s">
        <v>64</v>
      </c>
      <c r="P22" s="11" t="s">
        <v>64</v>
      </c>
      <c r="R22" s="11" t="s">
        <v>260</v>
      </c>
      <c r="S22" s="11" t="s">
        <v>58</v>
      </c>
      <c r="T22" s="11" t="s">
        <v>267</v>
      </c>
      <c r="U22" s="11" t="s">
        <v>59</v>
      </c>
      <c r="V22" s="11" t="s">
        <v>281</v>
      </c>
      <c r="W22" s="11" t="s">
        <v>59</v>
      </c>
      <c r="X22" s="11" t="s">
        <v>281</v>
      </c>
    </row>
    <row r="23" spans="1:24" x14ac:dyDescent="0.25">
      <c r="A23" s="11" t="s">
        <v>54</v>
      </c>
      <c r="E23" s="11" t="s">
        <v>219</v>
      </c>
      <c r="F23" s="11" t="s">
        <v>220</v>
      </c>
      <c r="G23" s="11" t="s">
        <v>97</v>
      </c>
      <c r="H23" s="11" t="s">
        <v>226</v>
      </c>
      <c r="I23" s="11" t="s">
        <v>57</v>
      </c>
      <c r="J23" s="11" t="s">
        <v>141</v>
      </c>
      <c r="K23" s="11" t="s">
        <v>402</v>
      </c>
      <c r="L23" s="11" t="s">
        <v>182</v>
      </c>
      <c r="M23" s="11" t="s">
        <v>183</v>
      </c>
      <c r="N23" s="11" t="s">
        <v>102</v>
      </c>
      <c r="O23" s="11" t="s">
        <v>64</v>
      </c>
      <c r="P23" s="11" t="s">
        <v>64</v>
      </c>
      <c r="R23" s="11" t="s">
        <v>336</v>
      </c>
      <c r="S23" s="11" t="s">
        <v>58</v>
      </c>
      <c r="T23" s="11" t="s">
        <v>295</v>
      </c>
      <c r="U23" s="11" t="s">
        <v>59</v>
      </c>
      <c r="V23" s="11" t="s">
        <v>315</v>
      </c>
      <c r="W23" s="11" t="s">
        <v>59</v>
      </c>
      <c r="X23" s="11" t="s">
        <v>315</v>
      </c>
    </row>
    <row r="24" spans="1:24" x14ac:dyDescent="0.25">
      <c r="A24" s="11" t="s">
        <v>54</v>
      </c>
      <c r="E24" s="11" t="s">
        <v>206</v>
      </c>
      <c r="F24" s="11" t="s">
        <v>207</v>
      </c>
      <c r="G24" s="11" t="s">
        <v>97</v>
      </c>
      <c r="H24" s="11" t="s">
        <v>212</v>
      </c>
      <c r="I24" s="11" t="s">
        <v>57</v>
      </c>
      <c r="J24" s="11" t="s">
        <v>98</v>
      </c>
      <c r="K24" s="11" t="s">
        <v>369</v>
      </c>
      <c r="L24" s="11" t="s">
        <v>150</v>
      </c>
      <c r="M24" s="11" t="s">
        <v>151</v>
      </c>
      <c r="N24" s="11" t="s">
        <v>102</v>
      </c>
      <c r="O24" s="11" t="s">
        <v>228</v>
      </c>
      <c r="P24" s="11" t="s">
        <v>228</v>
      </c>
      <c r="R24" s="11" t="s">
        <v>245</v>
      </c>
      <c r="S24" s="11" t="s">
        <v>58</v>
      </c>
      <c r="T24" s="11" t="s">
        <v>345</v>
      </c>
      <c r="U24" s="11" t="s">
        <v>59</v>
      </c>
      <c r="V24" s="11" t="s">
        <v>346</v>
      </c>
      <c r="W24" s="11" t="s">
        <v>59</v>
      </c>
      <c r="X24" s="11" t="s">
        <v>346</v>
      </c>
    </row>
    <row r="25" spans="1:24" x14ac:dyDescent="0.25">
      <c r="A25" s="11" t="s">
        <v>54</v>
      </c>
      <c r="E25" s="11" t="s">
        <v>221</v>
      </c>
      <c r="F25" s="11" t="s">
        <v>222</v>
      </c>
      <c r="G25" s="11" t="s">
        <v>97</v>
      </c>
      <c r="H25" s="11" t="s">
        <v>225</v>
      </c>
      <c r="I25" s="11" t="s">
        <v>57</v>
      </c>
      <c r="J25" s="11" t="s">
        <v>141</v>
      </c>
      <c r="K25" s="11" t="s">
        <v>400</v>
      </c>
      <c r="L25" s="11" t="s">
        <v>198</v>
      </c>
      <c r="M25" s="11" t="s">
        <v>199</v>
      </c>
      <c r="N25" s="11" t="s">
        <v>109</v>
      </c>
      <c r="O25" s="11" t="s">
        <v>64</v>
      </c>
      <c r="P25" s="11" t="s">
        <v>64</v>
      </c>
      <c r="R25" s="11" t="s">
        <v>300</v>
      </c>
      <c r="S25" s="11" t="s">
        <v>60</v>
      </c>
      <c r="T25" s="11" t="s">
        <v>266</v>
      </c>
      <c r="U25" s="11" t="s">
        <v>59</v>
      </c>
      <c r="V25" s="11" t="s">
        <v>368</v>
      </c>
      <c r="W25" s="11" t="s">
        <v>59</v>
      </c>
      <c r="X25" s="11" t="s">
        <v>368</v>
      </c>
    </row>
    <row r="26" spans="1:24" x14ac:dyDescent="0.25">
      <c r="A26" s="11" t="s">
        <v>54</v>
      </c>
      <c r="E26" s="11" t="s">
        <v>206</v>
      </c>
      <c r="F26" s="11" t="s">
        <v>207</v>
      </c>
      <c r="G26" s="11" t="s">
        <v>97</v>
      </c>
      <c r="H26" s="11" t="s">
        <v>212</v>
      </c>
      <c r="I26" s="11" t="s">
        <v>57</v>
      </c>
      <c r="J26" s="11" t="s">
        <v>98</v>
      </c>
      <c r="K26" s="11" t="s">
        <v>369</v>
      </c>
      <c r="L26" s="11" t="s">
        <v>133</v>
      </c>
      <c r="M26" s="11" t="s">
        <v>134</v>
      </c>
      <c r="N26" s="11" t="s">
        <v>109</v>
      </c>
      <c r="O26" s="11" t="s">
        <v>228</v>
      </c>
      <c r="P26" s="11" t="s">
        <v>228</v>
      </c>
      <c r="R26" s="11" t="s">
        <v>268</v>
      </c>
      <c r="S26" s="11" t="s">
        <v>58</v>
      </c>
      <c r="T26" s="11" t="s">
        <v>269</v>
      </c>
      <c r="U26" s="11" t="s">
        <v>59</v>
      </c>
      <c r="V26" s="11" t="s">
        <v>270</v>
      </c>
      <c r="W26" s="11" t="s">
        <v>59</v>
      </c>
      <c r="X26" s="11" t="s">
        <v>270</v>
      </c>
    </row>
    <row r="27" spans="1:24" x14ac:dyDescent="0.25">
      <c r="A27" s="11" t="s">
        <v>54</v>
      </c>
      <c r="E27" s="11" t="s">
        <v>215</v>
      </c>
      <c r="F27" s="11" t="s">
        <v>216</v>
      </c>
      <c r="G27" s="11" t="s">
        <v>97</v>
      </c>
      <c r="H27" s="11" t="s">
        <v>223</v>
      </c>
      <c r="I27" s="11" t="s">
        <v>57</v>
      </c>
      <c r="J27" s="11" t="s">
        <v>121</v>
      </c>
      <c r="K27" s="11" t="s">
        <v>394</v>
      </c>
      <c r="L27" s="11" t="s">
        <v>152</v>
      </c>
      <c r="M27" s="11" t="s">
        <v>153</v>
      </c>
      <c r="N27" s="11" t="s">
        <v>109</v>
      </c>
      <c r="O27" s="11" t="s">
        <v>63</v>
      </c>
      <c r="P27" s="11" t="s">
        <v>63</v>
      </c>
      <c r="R27" s="11" t="s">
        <v>247</v>
      </c>
      <c r="S27" s="11" t="s">
        <v>65</v>
      </c>
      <c r="T27" s="11" t="s">
        <v>237</v>
      </c>
      <c r="U27" s="11" t="s">
        <v>59</v>
      </c>
      <c r="V27" s="11" t="s">
        <v>294</v>
      </c>
      <c r="W27" s="11" t="s">
        <v>59</v>
      </c>
      <c r="X27" s="11" t="s">
        <v>294</v>
      </c>
    </row>
    <row r="28" spans="1:24" x14ac:dyDescent="0.25">
      <c r="A28" s="11" t="s">
        <v>54</v>
      </c>
      <c r="E28" s="11" t="s">
        <v>206</v>
      </c>
      <c r="F28" s="11" t="s">
        <v>207</v>
      </c>
      <c r="G28" s="11" t="s">
        <v>97</v>
      </c>
      <c r="H28" s="11" t="s">
        <v>212</v>
      </c>
      <c r="I28" s="11" t="s">
        <v>57</v>
      </c>
      <c r="J28" s="11" t="s">
        <v>98</v>
      </c>
      <c r="K28" s="11" t="s">
        <v>369</v>
      </c>
      <c r="L28" s="11" t="s">
        <v>152</v>
      </c>
      <c r="M28" s="11" t="s">
        <v>153</v>
      </c>
      <c r="N28" s="11" t="s">
        <v>109</v>
      </c>
      <c r="O28" s="11" t="s">
        <v>377</v>
      </c>
      <c r="P28" s="11" t="s">
        <v>377</v>
      </c>
      <c r="R28" s="11" t="s">
        <v>265</v>
      </c>
      <c r="S28" s="11" t="s">
        <v>58</v>
      </c>
      <c r="T28" s="11" t="s">
        <v>361</v>
      </c>
      <c r="U28" s="11" t="s">
        <v>59</v>
      </c>
      <c r="V28" s="11" t="s">
        <v>309</v>
      </c>
      <c r="W28" s="11" t="s">
        <v>59</v>
      </c>
      <c r="X28" s="11" t="s">
        <v>309</v>
      </c>
    </row>
    <row r="29" spans="1:24" x14ac:dyDescent="0.25">
      <c r="A29" s="11" t="s">
        <v>54</v>
      </c>
      <c r="E29" s="11" t="s">
        <v>219</v>
      </c>
      <c r="F29" s="11" t="s">
        <v>220</v>
      </c>
      <c r="G29" s="11" t="s">
        <v>97</v>
      </c>
      <c r="H29" s="11" t="s">
        <v>226</v>
      </c>
      <c r="I29" s="11" t="s">
        <v>57</v>
      </c>
      <c r="J29" s="11" t="s">
        <v>141</v>
      </c>
      <c r="K29" s="11" t="s">
        <v>402</v>
      </c>
      <c r="L29" s="11" t="s">
        <v>190</v>
      </c>
      <c r="M29" s="11" t="s">
        <v>191</v>
      </c>
      <c r="N29" s="11" t="s">
        <v>109</v>
      </c>
      <c r="O29" s="11" t="s">
        <v>282</v>
      </c>
      <c r="P29" s="11" t="s">
        <v>282</v>
      </c>
      <c r="R29" s="11" t="s">
        <v>302</v>
      </c>
      <c r="S29" s="11" t="s">
        <v>58</v>
      </c>
      <c r="T29" s="11" t="s">
        <v>393</v>
      </c>
      <c r="U29" s="11" t="s">
        <v>59</v>
      </c>
      <c r="V29" s="11" t="s">
        <v>409</v>
      </c>
      <c r="W29" s="11" t="s">
        <v>59</v>
      </c>
      <c r="X29" s="11" t="s">
        <v>409</v>
      </c>
    </row>
    <row r="30" spans="1:24" x14ac:dyDescent="0.25">
      <c r="A30" s="11" t="s">
        <v>54</v>
      </c>
      <c r="E30" s="11" t="s">
        <v>213</v>
      </c>
      <c r="F30" s="11" t="s">
        <v>214</v>
      </c>
      <c r="G30" s="11" t="s">
        <v>97</v>
      </c>
      <c r="H30" s="11" t="s">
        <v>224</v>
      </c>
      <c r="I30" s="11" t="s">
        <v>57</v>
      </c>
      <c r="J30" s="11" t="s">
        <v>141</v>
      </c>
      <c r="K30" s="11" t="s">
        <v>369</v>
      </c>
      <c r="L30" s="11" t="s">
        <v>190</v>
      </c>
      <c r="M30" s="11" t="s">
        <v>191</v>
      </c>
      <c r="N30" s="11" t="s">
        <v>109</v>
      </c>
      <c r="O30" s="11" t="s">
        <v>58</v>
      </c>
      <c r="P30" s="11" t="s">
        <v>58</v>
      </c>
      <c r="R30" s="11" t="s">
        <v>302</v>
      </c>
      <c r="S30" s="11" t="s">
        <v>61</v>
      </c>
      <c r="T30" s="11" t="s">
        <v>248</v>
      </c>
      <c r="U30" s="11" t="s">
        <v>59</v>
      </c>
      <c r="V30" s="11" t="s">
        <v>335</v>
      </c>
      <c r="W30" s="11" t="s">
        <v>59</v>
      </c>
      <c r="X30" s="11" t="s">
        <v>335</v>
      </c>
    </row>
    <row r="31" spans="1:24" x14ac:dyDescent="0.25">
      <c r="A31" s="11" t="s">
        <v>54</v>
      </c>
      <c r="E31" s="11" t="s">
        <v>206</v>
      </c>
      <c r="F31" s="11" t="s">
        <v>207</v>
      </c>
      <c r="G31" s="11" t="s">
        <v>97</v>
      </c>
      <c r="H31" s="11" t="s">
        <v>212</v>
      </c>
      <c r="I31" s="11" t="s">
        <v>57</v>
      </c>
      <c r="J31" s="11" t="s">
        <v>98</v>
      </c>
      <c r="K31" s="11" t="s">
        <v>369</v>
      </c>
      <c r="L31" s="11" t="s">
        <v>190</v>
      </c>
      <c r="M31" s="11" t="s">
        <v>191</v>
      </c>
      <c r="N31" s="11" t="s">
        <v>109</v>
      </c>
      <c r="O31" s="11" t="s">
        <v>58</v>
      </c>
      <c r="P31" s="11" t="s">
        <v>58</v>
      </c>
      <c r="R31" s="11" t="s">
        <v>284</v>
      </c>
      <c r="S31" s="11" t="s">
        <v>58</v>
      </c>
      <c r="T31" s="11" t="s">
        <v>248</v>
      </c>
      <c r="U31" s="11" t="s">
        <v>59</v>
      </c>
      <c r="V31" s="11" t="s">
        <v>315</v>
      </c>
      <c r="W31" s="11" t="s">
        <v>59</v>
      </c>
      <c r="X31" s="11" t="s">
        <v>315</v>
      </c>
    </row>
    <row r="32" spans="1:24" x14ac:dyDescent="0.25">
      <c r="A32" s="11" t="s">
        <v>54</v>
      </c>
      <c r="E32" s="11" t="s">
        <v>215</v>
      </c>
      <c r="F32" s="11" t="s">
        <v>216</v>
      </c>
      <c r="G32" s="11" t="s">
        <v>97</v>
      </c>
      <c r="H32" s="11" t="s">
        <v>223</v>
      </c>
      <c r="I32" s="11" t="s">
        <v>57</v>
      </c>
      <c r="J32" s="11" t="s">
        <v>121</v>
      </c>
      <c r="K32" s="11" t="s">
        <v>394</v>
      </c>
      <c r="L32" s="11" t="s">
        <v>119</v>
      </c>
      <c r="M32" s="11" t="s">
        <v>120</v>
      </c>
      <c r="N32" s="11" t="s">
        <v>109</v>
      </c>
      <c r="O32" s="11" t="s">
        <v>377</v>
      </c>
      <c r="P32" s="11" t="s">
        <v>377</v>
      </c>
      <c r="R32" s="11" t="s">
        <v>287</v>
      </c>
      <c r="S32" s="11" t="s">
        <v>65</v>
      </c>
      <c r="T32" s="11" t="s">
        <v>351</v>
      </c>
      <c r="U32" s="11" t="s">
        <v>59</v>
      </c>
      <c r="V32" s="11" t="s">
        <v>342</v>
      </c>
      <c r="W32" s="11" t="s">
        <v>59</v>
      </c>
      <c r="X32" s="11" t="s">
        <v>342</v>
      </c>
    </row>
    <row r="33" spans="1:24" x14ac:dyDescent="0.25">
      <c r="A33" s="11" t="s">
        <v>54</v>
      </c>
      <c r="E33" s="11" t="s">
        <v>221</v>
      </c>
      <c r="F33" s="11" t="s">
        <v>222</v>
      </c>
      <c r="G33" s="11" t="s">
        <v>97</v>
      </c>
      <c r="H33" s="11" t="s">
        <v>225</v>
      </c>
      <c r="I33" s="11" t="s">
        <v>57</v>
      </c>
      <c r="J33" s="11" t="s">
        <v>141</v>
      </c>
      <c r="K33" s="11" t="s">
        <v>400</v>
      </c>
      <c r="L33" s="11" t="s">
        <v>119</v>
      </c>
      <c r="M33" s="11" t="s">
        <v>120</v>
      </c>
      <c r="N33" s="11" t="s">
        <v>109</v>
      </c>
      <c r="O33" s="11" t="s">
        <v>286</v>
      </c>
      <c r="P33" s="11" t="s">
        <v>286</v>
      </c>
      <c r="R33" s="11" t="s">
        <v>287</v>
      </c>
      <c r="S33" s="11" t="s">
        <v>60</v>
      </c>
      <c r="T33" s="11" t="s">
        <v>276</v>
      </c>
      <c r="U33" s="11" t="s">
        <v>59</v>
      </c>
      <c r="V33" s="11" t="s">
        <v>393</v>
      </c>
      <c r="W33" s="11" t="s">
        <v>59</v>
      </c>
      <c r="X33" s="11" t="s">
        <v>393</v>
      </c>
    </row>
    <row r="34" spans="1:24" x14ac:dyDescent="0.25">
      <c r="A34" s="11" t="s">
        <v>54</v>
      </c>
      <c r="E34" s="11" t="s">
        <v>219</v>
      </c>
      <c r="F34" s="11" t="s">
        <v>220</v>
      </c>
      <c r="G34" s="11" t="s">
        <v>97</v>
      </c>
      <c r="H34" s="11" t="s">
        <v>226</v>
      </c>
      <c r="I34" s="11" t="s">
        <v>57</v>
      </c>
      <c r="J34" s="11" t="s">
        <v>141</v>
      </c>
      <c r="K34" s="11" t="s">
        <v>402</v>
      </c>
      <c r="L34" s="11" t="s">
        <v>119</v>
      </c>
      <c r="M34" s="11" t="s">
        <v>120</v>
      </c>
      <c r="N34" s="11" t="s">
        <v>109</v>
      </c>
      <c r="O34" s="11" t="s">
        <v>64</v>
      </c>
      <c r="P34" s="11" t="s">
        <v>64</v>
      </c>
      <c r="R34" s="11" t="s">
        <v>287</v>
      </c>
      <c r="S34" s="11" t="s">
        <v>58</v>
      </c>
      <c r="T34" s="11" t="s">
        <v>237</v>
      </c>
      <c r="U34" s="11" t="s">
        <v>59</v>
      </c>
      <c r="V34" s="11" t="s">
        <v>233</v>
      </c>
      <c r="W34" s="11" t="s">
        <v>59</v>
      </c>
      <c r="X34" s="11" t="s">
        <v>233</v>
      </c>
    </row>
    <row r="35" spans="1:24" x14ac:dyDescent="0.25">
      <c r="A35" s="11" t="s">
        <v>54</v>
      </c>
      <c r="E35" s="11" t="s">
        <v>213</v>
      </c>
      <c r="F35" s="11" t="s">
        <v>214</v>
      </c>
      <c r="G35" s="11" t="s">
        <v>97</v>
      </c>
      <c r="H35" s="11" t="s">
        <v>224</v>
      </c>
      <c r="I35" s="11" t="s">
        <v>57</v>
      </c>
      <c r="J35" s="11" t="s">
        <v>141</v>
      </c>
      <c r="K35" s="11" t="s">
        <v>369</v>
      </c>
      <c r="L35" s="11" t="s">
        <v>119</v>
      </c>
      <c r="M35" s="11" t="s">
        <v>120</v>
      </c>
      <c r="N35" s="11" t="s">
        <v>109</v>
      </c>
      <c r="O35" s="11" t="s">
        <v>228</v>
      </c>
      <c r="P35" s="11" t="s">
        <v>228</v>
      </c>
      <c r="R35" s="11" t="s">
        <v>287</v>
      </c>
      <c r="S35" s="11" t="s">
        <v>61</v>
      </c>
      <c r="T35" s="11" t="s">
        <v>255</v>
      </c>
      <c r="U35" s="11" t="s">
        <v>59</v>
      </c>
      <c r="V35" s="11" t="s">
        <v>390</v>
      </c>
      <c r="W35" s="11" t="s">
        <v>59</v>
      </c>
      <c r="X35" s="11" t="s">
        <v>390</v>
      </c>
    </row>
    <row r="36" spans="1:24" x14ac:dyDescent="0.25">
      <c r="A36" s="11" t="s">
        <v>54</v>
      </c>
      <c r="E36" s="11" t="s">
        <v>215</v>
      </c>
      <c r="F36" s="11" t="s">
        <v>216</v>
      </c>
      <c r="G36" s="11" t="s">
        <v>97</v>
      </c>
      <c r="H36" s="11" t="s">
        <v>223</v>
      </c>
      <c r="I36" s="11" t="s">
        <v>57</v>
      </c>
      <c r="J36" s="11" t="s">
        <v>121</v>
      </c>
      <c r="K36" s="11" t="s">
        <v>394</v>
      </c>
      <c r="L36" s="11" t="s">
        <v>115</v>
      </c>
      <c r="M36" s="11" t="s">
        <v>116</v>
      </c>
      <c r="N36" s="11" t="s">
        <v>109</v>
      </c>
      <c r="O36" s="11" t="s">
        <v>64</v>
      </c>
      <c r="P36" s="11" t="s">
        <v>64</v>
      </c>
      <c r="R36" s="11" t="s">
        <v>251</v>
      </c>
      <c r="S36" s="11" t="s">
        <v>65</v>
      </c>
      <c r="T36" s="11" t="s">
        <v>283</v>
      </c>
      <c r="U36" s="11" t="s">
        <v>59</v>
      </c>
      <c r="V36" s="11" t="s">
        <v>289</v>
      </c>
      <c r="W36" s="11" t="s">
        <v>59</v>
      </c>
      <c r="X36" s="11" t="s">
        <v>289</v>
      </c>
    </row>
    <row r="37" spans="1:24" x14ac:dyDescent="0.25">
      <c r="A37" s="11" t="s">
        <v>54</v>
      </c>
      <c r="E37" s="11" t="s">
        <v>219</v>
      </c>
      <c r="F37" s="11" t="s">
        <v>220</v>
      </c>
      <c r="G37" s="11" t="s">
        <v>97</v>
      </c>
      <c r="H37" s="11" t="s">
        <v>226</v>
      </c>
      <c r="I37" s="11" t="s">
        <v>57</v>
      </c>
      <c r="J37" s="11" t="s">
        <v>141</v>
      </c>
      <c r="K37" s="11" t="s">
        <v>402</v>
      </c>
      <c r="L37" s="11" t="s">
        <v>192</v>
      </c>
      <c r="M37" s="11" t="s">
        <v>193</v>
      </c>
      <c r="N37" s="11" t="s">
        <v>107</v>
      </c>
      <c r="O37" s="11" t="s">
        <v>275</v>
      </c>
      <c r="P37" s="11" t="s">
        <v>275</v>
      </c>
      <c r="R37" s="11" t="s">
        <v>362</v>
      </c>
      <c r="S37" s="11" t="s">
        <v>58</v>
      </c>
      <c r="T37" s="11" t="s">
        <v>60</v>
      </c>
      <c r="U37" s="11" t="s">
        <v>59</v>
      </c>
      <c r="V37" s="11" t="s">
        <v>408</v>
      </c>
      <c r="W37" s="11" t="s">
        <v>59</v>
      </c>
      <c r="X37" s="11" t="s">
        <v>408</v>
      </c>
    </row>
    <row r="38" spans="1:24" x14ac:dyDescent="0.25">
      <c r="A38" s="11" t="s">
        <v>54</v>
      </c>
      <c r="E38" s="11" t="s">
        <v>206</v>
      </c>
      <c r="F38" s="11" t="s">
        <v>207</v>
      </c>
      <c r="G38" s="11" t="s">
        <v>97</v>
      </c>
      <c r="H38" s="11" t="s">
        <v>212</v>
      </c>
      <c r="I38" s="11" t="s">
        <v>57</v>
      </c>
      <c r="J38" s="11" t="s">
        <v>98</v>
      </c>
      <c r="K38" s="11" t="s">
        <v>369</v>
      </c>
      <c r="L38" s="11" t="s">
        <v>110</v>
      </c>
      <c r="M38" s="11" t="s">
        <v>111</v>
      </c>
      <c r="N38" s="11" t="s">
        <v>107</v>
      </c>
      <c r="O38" s="11" t="s">
        <v>258</v>
      </c>
      <c r="P38" s="11" t="s">
        <v>258</v>
      </c>
      <c r="R38" s="11" t="s">
        <v>232</v>
      </c>
      <c r="S38" s="11" t="s">
        <v>58</v>
      </c>
      <c r="T38" s="11" t="s">
        <v>370</v>
      </c>
      <c r="U38" s="11" t="s">
        <v>59</v>
      </c>
      <c r="V38" s="11" t="s">
        <v>371</v>
      </c>
      <c r="W38" s="11" t="s">
        <v>59</v>
      </c>
      <c r="X38" s="11" t="s">
        <v>371</v>
      </c>
    </row>
    <row r="39" spans="1:24" x14ac:dyDescent="0.25">
      <c r="A39" s="11" t="s">
        <v>54</v>
      </c>
      <c r="E39" s="11" t="s">
        <v>217</v>
      </c>
      <c r="F39" s="11" t="s">
        <v>218</v>
      </c>
      <c r="G39" s="11" t="s">
        <v>97</v>
      </c>
      <c r="H39" s="11" t="s">
        <v>227</v>
      </c>
      <c r="I39" s="11" t="s">
        <v>57</v>
      </c>
      <c r="J39" s="11" t="s">
        <v>121</v>
      </c>
      <c r="K39" s="11" t="s">
        <v>411</v>
      </c>
      <c r="L39" s="11" t="s">
        <v>128</v>
      </c>
      <c r="M39" s="11" t="s">
        <v>129</v>
      </c>
      <c r="N39" s="11" t="s">
        <v>107</v>
      </c>
      <c r="O39" s="11" t="s">
        <v>228</v>
      </c>
      <c r="P39" s="11" t="s">
        <v>228</v>
      </c>
      <c r="R39" s="11" t="s">
        <v>338</v>
      </c>
      <c r="S39" s="11" t="s">
        <v>65</v>
      </c>
      <c r="T39" s="11" t="s">
        <v>363</v>
      </c>
      <c r="U39" s="11" t="s">
        <v>59</v>
      </c>
      <c r="V39" s="11" t="s">
        <v>381</v>
      </c>
      <c r="W39" s="11" t="s">
        <v>59</v>
      </c>
      <c r="X39" s="11" t="s">
        <v>381</v>
      </c>
    </row>
    <row r="40" spans="1:24" x14ac:dyDescent="0.25">
      <c r="A40" s="11" t="s">
        <v>54</v>
      </c>
      <c r="E40" s="11" t="s">
        <v>221</v>
      </c>
      <c r="F40" s="11" t="s">
        <v>222</v>
      </c>
      <c r="G40" s="11" t="s">
        <v>97</v>
      </c>
      <c r="H40" s="11" t="s">
        <v>225</v>
      </c>
      <c r="I40" s="11" t="s">
        <v>57</v>
      </c>
      <c r="J40" s="11" t="s">
        <v>141</v>
      </c>
      <c r="K40" s="11" t="s">
        <v>400</v>
      </c>
      <c r="L40" s="11" t="s">
        <v>105</v>
      </c>
      <c r="M40" s="11" t="s">
        <v>106</v>
      </c>
      <c r="N40" s="11" t="s">
        <v>107</v>
      </c>
      <c r="O40" s="11" t="s">
        <v>228</v>
      </c>
      <c r="P40" s="11" t="s">
        <v>228</v>
      </c>
      <c r="R40" s="11" t="s">
        <v>301</v>
      </c>
      <c r="S40" s="11" t="s">
        <v>60</v>
      </c>
      <c r="T40" s="11" t="s">
        <v>357</v>
      </c>
      <c r="U40" s="11" t="s">
        <v>59</v>
      </c>
      <c r="V40" s="11" t="s">
        <v>358</v>
      </c>
      <c r="W40" s="11" t="s">
        <v>59</v>
      </c>
      <c r="X40" s="11" t="s">
        <v>358</v>
      </c>
    </row>
    <row r="41" spans="1:24" x14ac:dyDescent="0.25">
      <c r="A41" s="11" t="s">
        <v>54</v>
      </c>
      <c r="E41" s="11" t="s">
        <v>219</v>
      </c>
      <c r="F41" s="11" t="s">
        <v>220</v>
      </c>
      <c r="G41" s="11" t="s">
        <v>97</v>
      </c>
      <c r="H41" s="11" t="s">
        <v>226</v>
      </c>
      <c r="I41" s="11" t="s">
        <v>57</v>
      </c>
      <c r="J41" s="11" t="s">
        <v>141</v>
      </c>
      <c r="K41" s="11" t="s">
        <v>402</v>
      </c>
      <c r="L41" s="11" t="s">
        <v>146</v>
      </c>
      <c r="M41" s="11" t="s">
        <v>147</v>
      </c>
      <c r="N41" s="11" t="s">
        <v>107</v>
      </c>
      <c r="O41" s="11" t="s">
        <v>64</v>
      </c>
      <c r="P41" s="11" t="s">
        <v>64</v>
      </c>
      <c r="R41" s="11" t="s">
        <v>306</v>
      </c>
      <c r="S41" s="11" t="s">
        <v>58</v>
      </c>
      <c r="T41" s="11" t="s">
        <v>294</v>
      </c>
      <c r="U41" s="11" t="s">
        <v>59</v>
      </c>
      <c r="V41" s="11" t="s">
        <v>231</v>
      </c>
      <c r="W41" s="11" t="s">
        <v>59</v>
      </c>
      <c r="X41" s="11" t="s">
        <v>231</v>
      </c>
    </row>
    <row r="42" spans="1:24" x14ac:dyDescent="0.25">
      <c r="A42" s="11" t="s">
        <v>54</v>
      </c>
      <c r="E42" s="11" t="s">
        <v>206</v>
      </c>
      <c r="F42" s="11" t="s">
        <v>207</v>
      </c>
      <c r="G42" s="11" t="s">
        <v>97</v>
      </c>
      <c r="H42" s="11" t="s">
        <v>212</v>
      </c>
      <c r="I42" s="11" t="s">
        <v>57</v>
      </c>
      <c r="J42" s="11" t="s">
        <v>98</v>
      </c>
      <c r="K42" s="11" t="s">
        <v>369</v>
      </c>
      <c r="L42" s="11" t="s">
        <v>146</v>
      </c>
      <c r="M42" s="11" t="s">
        <v>147</v>
      </c>
      <c r="N42" s="11" t="s">
        <v>107</v>
      </c>
      <c r="O42" s="11" t="s">
        <v>62</v>
      </c>
      <c r="P42" s="11" t="s">
        <v>62</v>
      </c>
      <c r="R42" s="11" t="s">
        <v>244</v>
      </c>
      <c r="S42" s="11" t="s">
        <v>58</v>
      </c>
      <c r="T42" s="11" t="s">
        <v>347</v>
      </c>
      <c r="U42" s="11" t="s">
        <v>59</v>
      </c>
      <c r="V42" s="11" t="s">
        <v>376</v>
      </c>
      <c r="W42" s="11" t="s">
        <v>59</v>
      </c>
      <c r="X42" s="11" t="s">
        <v>376</v>
      </c>
    </row>
    <row r="43" spans="1:24" x14ac:dyDescent="0.25">
      <c r="A43" s="11" t="s">
        <v>54</v>
      </c>
      <c r="E43" s="11" t="s">
        <v>215</v>
      </c>
      <c r="F43" s="11" t="s">
        <v>216</v>
      </c>
      <c r="G43" s="11" t="s">
        <v>97</v>
      </c>
      <c r="H43" s="11" t="s">
        <v>223</v>
      </c>
      <c r="I43" s="11" t="s">
        <v>57</v>
      </c>
      <c r="J43" s="11" t="s">
        <v>121</v>
      </c>
      <c r="K43" s="11" t="s">
        <v>394</v>
      </c>
      <c r="L43" s="11" t="s">
        <v>178</v>
      </c>
      <c r="M43" s="11" t="s">
        <v>179</v>
      </c>
      <c r="N43" s="11" t="s">
        <v>132</v>
      </c>
      <c r="O43" s="11" t="s">
        <v>64</v>
      </c>
      <c r="P43" s="11" t="s">
        <v>64</v>
      </c>
      <c r="R43" s="11" t="s">
        <v>293</v>
      </c>
      <c r="S43" s="11" t="s">
        <v>65</v>
      </c>
      <c r="T43" s="11" t="s">
        <v>322</v>
      </c>
      <c r="U43" s="11" t="s">
        <v>59</v>
      </c>
      <c r="V43" s="11" t="s">
        <v>285</v>
      </c>
      <c r="W43" s="11" t="s">
        <v>59</v>
      </c>
      <c r="X43" s="11" t="s">
        <v>285</v>
      </c>
    </row>
    <row r="44" spans="1:24" x14ac:dyDescent="0.25">
      <c r="A44" s="11" t="s">
        <v>54</v>
      </c>
      <c r="E44" s="11" t="s">
        <v>213</v>
      </c>
      <c r="F44" s="11" t="s">
        <v>214</v>
      </c>
      <c r="G44" s="11" t="s">
        <v>97</v>
      </c>
      <c r="H44" s="11" t="s">
        <v>224</v>
      </c>
      <c r="I44" s="11" t="s">
        <v>57</v>
      </c>
      <c r="J44" s="11" t="s">
        <v>141</v>
      </c>
      <c r="K44" s="11" t="s">
        <v>369</v>
      </c>
      <c r="L44" s="11" t="s">
        <v>178</v>
      </c>
      <c r="M44" s="11" t="s">
        <v>179</v>
      </c>
      <c r="N44" s="11" t="s">
        <v>132</v>
      </c>
      <c r="O44" s="11" t="s">
        <v>228</v>
      </c>
      <c r="P44" s="11" t="s">
        <v>228</v>
      </c>
      <c r="R44" s="11" t="s">
        <v>293</v>
      </c>
      <c r="S44" s="11" t="s">
        <v>61</v>
      </c>
      <c r="T44" s="11" t="s">
        <v>387</v>
      </c>
      <c r="U44" s="11" t="s">
        <v>59</v>
      </c>
      <c r="V44" s="11" t="s">
        <v>388</v>
      </c>
      <c r="W44" s="11" t="s">
        <v>59</v>
      </c>
      <c r="X44" s="11" t="s">
        <v>388</v>
      </c>
    </row>
    <row r="45" spans="1:24" x14ac:dyDescent="0.25">
      <c r="A45" s="11" t="s">
        <v>54</v>
      </c>
      <c r="E45" s="11" t="s">
        <v>221</v>
      </c>
      <c r="F45" s="11" t="s">
        <v>222</v>
      </c>
      <c r="G45" s="11" t="s">
        <v>97</v>
      </c>
      <c r="H45" s="11" t="s">
        <v>225</v>
      </c>
      <c r="I45" s="11" t="s">
        <v>57</v>
      </c>
      <c r="J45" s="11" t="s">
        <v>141</v>
      </c>
      <c r="K45" s="11" t="s">
        <v>400</v>
      </c>
      <c r="L45" s="11" t="s">
        <v>172</v>
      </c>
      <c r="M45" s="11" t="s">
        <v>173</v>
      </c>
      <c r="N45" s="11" t="s">
        <v>132</v>
      </c>
      <c r="O45" s="11" t="s">
        <v>228</v>
      </c>
      <c r="P45" s="11" t="s">
        <v>228</v>
      </c>
      <c r="R45" s="11" t="s">
        <v>262</v>
      </c>
      <c r="S45" s="11" t="s">
        <v>60</v>
      </c>
      <c r="T45" s="11" t="s">
        <v>355</v>
      </c>
      <c r="U45" s="11" t="s">
        <v>59</v>
      </c>
      <c r="V45" s="11" t="s">
        <v>356</v>
      </c>
      <c r="W45" s="11" t="s">
        <v>59</v>
      </c>
      <c r="X45" s="11" t="s">
        <v>356</v>
      </c>
    </row>
    <row r="46" spans="1:24" x14ac:dyDescent="0.25">
      <c r="A46" s="11" t="s">
        <v>54</v>
      </c>
      <c r="E46" s="11" t="s">
        <v>206</v>
      </c>
      <c r="F46" s="11" t="s">
        <v>207</v>
      </c>
      <c r="G46" s="11" t="s">
        <v>97</v>
      </c>
      <c r="H46" s="11" t="s">
        <v>212</v>
      </c>
      <c r="I46" s="11" t="s">
        <v>57</v>
      </c>
      <c r="J46" s="11" t="s">
        <v>98</v>
      </c>
      <c r="K46" s="11" t="s">
        <v>369</v>
      </c>
      <c r="L46" s="11" t="s">
        <v>172</v>
      </c>
      <c r="M46" s="11" t="s">
        <v>173</v>
      </c>
      <c r="N46" s="11" t="s">
        <v>132</v>
      </c>
      <c r="O46" s="11" t="s">
        <v>228</v>
      </c>
      <c r="P46" s="11" t="s">
        <v>228</v>
      </c>
      <c r="R46" s="11" t="s">
        <v>313</v>
      </c>
      <c r="S46" s="11" t="s">
        <v>58</v>
      </c>
      <c r="T46" s="11" t="s">
        <v>365</v>
      </c>
      <c r="U46" s="11" t="s">
        <v>59</v>
      </c>
      <c r="V46" s="11" t="s">
        <v>366</v>
      </c>
      <c r="W46" s="11" t="s">
        <v>59</v>
      </c>
      <c r="X46" s="11" t="s">
        <v>366</v>
      </c>
    </row>
    <row r="47" spans="1:24" x14ac:dyDescent="0.25">
      <c r="A47" s="11" t="s">
        <v>54</v>
      </c>
      <c r="E47" s="11" t="s">
        <v>206</v>
      </c>
      <c r="F47" s="11" t="s">
        <v>207</v>
      </c>
      <c r="G47" s="11" t="s">
        <v>97</v>
      </c>
      <c r="H47" s="11" t="s">
        <v>212</v>
      </c>
      <c r="I47" s="11" t="s">
        <v>57</v>
      </c>
      <c r="J47" s="11" t="s">
        <v>98</v>
      </c>
      <c r="K47" s="11" t="s">
        <v>369</v>
      </c>
      <c r="L47" s="11" t="s">
        <v>200</v>
      </c>
      <c r="M47" s="11" t="s">
        <v>201</v>
      </c>
      <c r="N47" s="11" t="s">
        <v>132</v>
      </c>
      <c r="O47" s="11" t="s">
        <v>228</v>
      </c>
      <c r="P47" s="11" t="s">
        <v>228</v>
      </c>
      <c r="R47" s="11" t="s">
        <v>318</v>
      </c>
      <c r="S47" s="11" t="s">
        <v>58</v>
      </c>
      <c r="T47" s="11" t="s">
        <v>330</v>
      </c>
      <c r="U47" s="11" t="s">
        <v>59</v>
      </c>
      <c r="V47" s="11" t="s">
        <v>331</v>
      </c>
      <c r="W47" s="11" t="s">
        <v>59</v>
      </c>
      <c r="X47" s="11" t="s">
        <v>331</v>
      </c>
    </row>
    <row r="48" spans="1:24" x14ac:dyDescent="0.25">
      <c r="A48" s="11" t="s">
        <v>54</v>
      </c>
      <c r="E48" s="11" t="s">
        <v>221</v>
      </c>
      <c r="F48" s="11" t="s">
        <v>222</v>
      </c>
      <c r="G48" s="11" t="s">
        <v>97</v>
      </c>
      <c r="H48" s="11" t="s">
        <v>225</v>
      </c>
      <c r="I48" s="11" t="s">
        <v>57</v>
      </c>
      <c r="J48" s="11" t="s">
        <v>141</v>
      </c>
      <c r="K48" s="11" t="s">
        <v>400</v>
      </c>
      <c r="L48" s="11" t="s">
        <v>130</v>
      </c>
      <c r="M48" s="11" t="s">
        <v>131</v>
      </c>
      <c r="N48" s="11" t="s">
        <v>132</v>
      </c>
      <c r="O48" s="11" t="s">
        <v>239</v>
      </c>
      <c r="P48" s="11" t="s">
        <v>239</v>
      </c>
      <c r="R48" s="11" t="s">
        <v>321</v>
      </c>
      <c r="S48" s="11" t="s">
        <v>60</v>
      </c>
      <c r="T48" s="11" t="s">
        <v>339</v>
      </c>
      <c r="U48" s="11" t="s">
        <v>59</v>
      </c>
      <c r="V48" s="11" t="s">
        <v>401</v>
      </c>
      <c r="W48" s="11" t="s">
        <v>59</v>
      </c>
      <c r="X48" s="11" t="s">
        <v>401</v>
      </c>
    </row>
    <row r="49" spans="1:24" x14ac:dyDescent="0.25">
      <c r="A49" s="11" t="s">
        <v>54</v>
      </c>
      <c r="E49" s="11" t="s">
        <v>219</v>
      </c>
      <c r="F49" s="11" t="s">
        <v>220</v>
      </c>
      <c r="G49" s="11" t="s">
        <v>97</v>
      </c>
      <c r="H49" s="11" t="s">
        <v>226</v>
      </c>
      <c r="I49" s="11" t="s">
        <v>57</v>
      </c>
      <c r="J49" s="11" t="s">
        <v>141</v>
      </c>
      <c r="K49" s="11" t="s">
        <v>402</v>
      </c>
      <c r="L49" s="11" t="s">
        <v>130</v>
      </c>
      <c r="M49" s="11" t="s">
        <v>131</v>
      </c>
      <c r="N49" s="11" t="s">
        <v>132</v>
      </c>
      <c r="O49" s="11" t="s">
        <v>64</v>
      </c>
      <c r="P49" s="11" t="s">
        <v>64</v>
      </c>
      <c r="R49" s="11" t="s">
        <v>321</v>
      </c>
      <c r="S49" s="11" t="s">
        <v>58</v>
      </c>
      <c r="T49" s="11" t="s">
        <v>250</v>
      </c>
      <c r="U49" s="11" t="s">
        <v>59</v>
      </c>
      <c r="V49" s="11" t="s">
        <v>277</v>
      </c>
      <c r="W49" s="11" t="s">
        <v>59</v>
      </c>
      <c r="X49" s="11" t="s">
        <v>277</v>
      </c>
    </row>
    <row r="50" spans="1:24" x14ac:dyDescent="0.25">
      <c r="A50" s="11" t="s">
        <v>54</v>
      </c>
      <c r="E50" s="11" t="s">
        <v>215</v>
      </c>
      <c r="F50" s="11" t="s">
        <v>216</v>
      </c>
      <c r="G50" s="11" t="s">
        <v>97</v>
      </c>
      <c r="H50" s="11" t="s">
        <v>223</v>
      </c>
      <c r="I50" s="11" t="s">
        <v>57</v>
      </c>
      <c r="J50" s="11" t="s">
        <v>121</v>
      </c>
      <c r="K50" s="11" t="s">
        <v>394</v>
      </c>
      <c r="L50" s="11" t="s">
        <v>174</v>
      </c>
      <c r="M50" s="11" t="s">
        <v>175</v>
      </c>
      <c r="N50" s="11" t="s">
        <v>132</v>
      </c>
      <c r="O50" s="11" t="s">
        <v>239</v>
      </c>
      <c r="P50" s="11" t="s">
        <v>239</v>
      </c>
      <c r="R50" s="11" t="s">
        <v>323</v>
      </c>
      <c r="S50" s="11" t="s">
        <v>65</v>
      </c>
      <c r="T50" s="11" t="s">
        <v>398</v>
      </c>
      <c r="U50" s="11" t="s">
        <v>59</v>
      </c>
      <c r="V50" s="11" t="s">
        <v>399</v>
      </c>
      <c r="W50" s="11" t="s">
        <v>59</v>
      </c>
      <c r="X50" s="11" t="s">
        <v>399</v>
      </c>
    </row>
    <row r="51" spans="1:24" x14ac:dyDescent="0.25">
      <c r="A51" s="11" t="s">
        <v>54</v>
      </c>
      <c r="E51" s="11" t="s">
        <v>206</v>
      </c>
      <c r="F51" s="11" t="s">
        <v>207</v>
      </c>
      <c r="G51" s="11" t="s">
        <v>97</v>
      </c>
      <c r="H51" s="11" t="s">
        <v>212</v>
      </c>
      <c r="I51" s="11" t="s">
        <v>57</v>
      </c>
      <c r="J51" s="11" t="s">
        <v>98</v>
      </c>
      <c r="K51" s="11" t="s">
        <v>369</v>
      </c>
      <c r="L51" s="11" t="s">
        <v>188</v>
      </c>
      <c r="M51" s="11" t="s">
        <v>189</v>
      </c>
      <c r="N51" s="11" t="s">
        <v>132</v>
      </c>
      <c r="O51" s="11" t="s">
        <v>228</v>
      </c>
      <c r="P51" s="11" t="s">
        <v>228</v>
      </c>
      <c r="R51" s="11" t="s">
        <v>319</v>
      </c>
      <c r="S51" s="11" t="s">
        <v>58</v>
      </c>
      <c r="T51" s="11" t="s">
        <v>373</v>
      </c>
      <c r="U51" s="11" t="s">
        <v>59</v>
      </c>
      <c r="V51" s="11" t="s">
        <v>374</v>
      </c>
      <c r="W51" s="11" t="s">
        <v>59</v>
      </c>
      <c r="X51" s="11" t="s">
        <v>374</v>
      </c>
    </row>
    <row r="52" spans="1:24" x14ac:dyDescent="0.25">
      <c r="A52" s="11" t="s">
        <v>54</v>
      </c>
      <c r="E52" s="11" t="s">
        <v>215</v>
      </c>
      <c r="F52" s="11" t="s">
        <v>216</v>
      </c>
      <c r="G52" s="11" t="s">
        <v>97</v>
      </c>
      <c r="H52" s="11" t="s">
        <v>223</v>
      </c>
      <c r="I52" s="11" t="s">
        <v>57</v>
      </c>
      <c r="J52" s="11" t="s">
        <v>121</v>
      </c>
      <c r="K52" s="11" t="s">
        <v>394</v>
      </c>
      <c r="L52" s="11" t="s">
        <v>144</v>
      </c>
      <c r="M52" s="11" t="s">
        <v>145</v>
      </c>
      <c r="N52" s="11" t="s">
        <v>132</v>
      </c>
      <c r="O52" s="11" t="s">
        <v>239</v>
      </c>
      <c r="P52" s="11" t="s">
        <v>239</v>
      </c>
      <c r="R52" s="11" t="s">
        <v>242</v>
      </c>
      <c r="S52" s="11" t="s">
        <v>65</v>
      </c>
      <c r="T52" s="11" t="s">
        <v>344</v>
      </c>
      <c r="U52" s="11" t="s">
        <v>59</v>
      </c>
      <c r="V52" s="11" t="s">
        <v>396</v>
      </c>
      <c r="W52" s="11" t="s">
        <v>59</v>
      </c>
      <c r="X52" s="11" t="s">
        <v>396</v>
      </c>
    </row>
    <row r="53" spans="1:24" x14ac:dyDescent="0.25">
      <c r="A53" s="11" t="s">
        <v>54</v>
      </c>
      <c r="E53" s="11" t="s">
        <v>219</v>
      </c>
      <c r="F53" s="11" t="s">
        <v>220</v>
      </c>
      <c r="G53" s="11" t="s">
        <v>97</v>
      </c>
      <c r="H53" s="11" t="s">
        <v>226</v>
      </c>
      <c r="I53" s="11" t="s">
        <v>57</v>
      </c>
      <c r="J53" s="11" t="s">
        <v>141</v>
      </c>
      <c r="K53" s="11" t="s">
        <v>402</v>
      </c>
      <c r="L53" s="11" t="s">
        <v>144</v>
      </c>
      <c r="M53" s="11" t="s">
        <v>145</v>
      </c>
      <c r="N53" s="11" t="s">
        <v>132</v>
      </c>
      <c r="O53" s="11" t="s">
        <v>228</v>
      </c>
      <c r="P53" s="11" t="s">
        <v>228</v>
      </c>
      <c r="R53" s="11" t="s">
        <v>242</v>
      </c>
      <c r="S53" s="11" t="s">
        <v>58</v>
      </c>
      <c r="T53" s="11" t="s">
        <v>382</v>
      </c>
      <c r="U53" s="11" t="s">
        <v>59</v>
      </c>
      <c r="V53" s="11" t="s">
        <v>383</v>
      </c>
      <c r="W53" s="11" t="s">
        <v>59</v>
      </c>
      <c r="X53" s="11" t="s">
        <v>383</v>
      </c>
    </row>
    <row r="54" spans="1:24" x14ac:dyDescent="0.25">
      <c r="A54" s="11" t="s">
        <v>54</v>
      </c>
      <c r="E54" s="11" t="s">
        <v>215</v>
      </c>
      <c r="F54" s="11" t="s">
        <v>216</v>
      </c>
      <c r="G54" s="11" t="s">
        <v>97</v>
      </c>
      <c r="H54" s="11" t="s">
        <v>223</v>
      </c>
      <c r="I54" s="11" t="s">
        <v>57</v>
      </c>
      <c r="J54" s="11" t="s">
        <v>121</v>
      </c>
      <c r="K54" s="11" t="s">
        <v>394</v>
      </c>
      <c r="L54" s="11" t="s">
        <v>176</v>
      </c>
      <c r="M54" s="11" t="s">
        <v>177</v>
      </c>
      <c r="N54" s="11" t="s">
        <v>132</v>
      </c>
      <c r="O54" s="11" t="s">
        <v>275</v>
      </c>
      <c r="P54" s="11" t="s">
        <v>275</v>
      </c>
      <c r="R54" s="11" t="s">
        <v>324</v>
      </c>
      <c r="S54" s="11" t="s">
        <v>65</v>
      </c>
      <c r="T54" s="11" t="s">
        <v>353</v>
      </c>
      <c r="U54" s="11" t="s">
        <v>59</v>
      </c>
      <c r="V54" s="11" t="s">
        <v>397</v>
      </c>
      <c r="W54" s="11" t="s">
        <v>59</v>
      </c>
      <c r="X54" s="11" t="s">
        <v>397</v>
      </c>
    </row>
    <row r="55" spans="1:24" x14ac:dyDescent="0.25">
      <c r="A55" s="11" t="s">
        <v>54</v>
      </c>
      <c r="E55" s="11" t="s">
        <v>217</v>
      </c>
      <c r="F55" s="11" t="s">
        <v>218</v>
      </c>
      <c r="G55" s="11" t="s">
        <v>97</v>
      </c>
      <c r="H55" s="11" t="s">
        <v>227</v>
      </c>
      <c r="I55" s="11" t="s">
        <v>57</v>
      </c>
      <c r="J55" s="11" t="s">
        <v>121</v>
      </c>
      <c r="K55" s="11" t="s">
        <v>411</v>
      </c>
      <c r="L55" s="11" t="s">
        <v>176</v>
      </c>
      <c r="M55" s="11" t="s">
        <v>177</v>
      </c>
      <c r="N55" s="11" t="s">
        <v>132</v>
      </c>
      <c r="O55" s="11" t="s">
        <v>64</v>
      </c>
      <c r="P55" s="11" t="s">
        <v>64</v>
      </c>
      <c r="R55" s="11" t="s">
        <v>324</v>
      </c>
      <c r="S55" s="11" t="s">
        <v>65</v>
      </c>
      <c r="T55" s="11" t="s">
        <v>348</v>
      </c>
      <c r="U55" s="11" t="s">
        <v>59</v>
      </c>
      <c r="V55" s="11" t="s">
        <v>418</v>
      </c>
      <c r="W55" s="11" t="s">
        <v>59</v>
      </c>
      <c r="X55" s="11" t="s">
        <v>418</v>
      </c>
    </row>
    <row r="56" spans="1:24" x14ac:dyDescent="0.25">
      <c r="A56" s="11" t="s">
        <v>54</v>
      </c>
      <c r="E56" s="11" t="s">
        <v>215</v>
      </c>
      <c r="F56" s="11" t="s">
        <v>216</v>
      </c>
      <c r="G56" s="11" t="s">
        <v>97</v>
      </c>
      <c r="H56" s="11" t="s">
        <v>223</v>
      </c>
      <c r="I56" s="11" t="s">
        <v>57</v>
      </c>
      <c r="J56" s="11" t="s">
        <v>121</v>
      </c>
      <c r="K56" s="11" t="s">
        <v>394</v>
      </c>
      <c r="L56" s="11" t="s">
        <v>100</v>
      </c>
      <c r="M56" s="11" t="s">
        <v>101</v>
      </c>
      <c r="N56" s="11" t="s">
        <v>102</v>
      </c>
      <c r="O56" s="11" t="s">
        <v>64</v>
      </c>
      <c r="P56" s="11" t="s">
        <v>64</v>
      </c>
      <c r="R56" s="11" t="s">
        <v>316</v>
      </c>
      <c r="S56" s="11" t="s">
        <v>65</v>
      </c>
      <c r="T56" s="11" t="s">
        <v>256</v>
      </c>
      <c r="U56" s="11" t="s">
        <v>59</v>
      </c>
      <c r="V56" s="11" t="s">
        <v>305</v>
      </c>
      <c r="W56" s="11" t="s">
        <v>59</v>
      </c>
      <c r="X56" s="11" t="s">
        <v>305</v>
      </c>
    </row>
    <row r="57" spans="1:24" x14ac:dyDescent="0.25">
      <c r="A57" s="11" t="s">
        <v>54</v>
      </c>
      <c r="E57" s="11" t="s">
        <v>219</v>
      </c>
      <c r="F57" s="11" t="s">
        <v>220</v>
      </c>
      <c r="G57" s="11" t="s">
        <v>97</v>
      </c>
      <c r="H57" s="11" t="s">
        <v>226</v>
      </c>
      <c r="I57" s="11" t="s">
        <v>57</v>
      </c>
      <c r="J57" s="11" t="s">
        <v>141</v>
      </c>
      <c r="K57" s="11" t="s">
        <v>402</v>
      </c>
      <c r="L57" s="11" t="s">
        <v>100</v>
      </c>
      <c r="M57" s="11" t="s">
        <v>101</v>
      </c>
      <c r="N57" s="11" t="s">
        <v>102</v>
      </c>
      <c r="O57" s="11" t="s">
        <v>228</v>
      </c>
      <c r="P57" s="11" t="s">
        <v>228</v>
      </c>
      <c r="R57" s="11" t="s">
        <v>316</v>
      </c>
      <c r="S57" s="11" t="s">
        <v>58</v>
      </c>
      <c r="T57" s="11" t="s">
        <v>406</v>
      </c>
      <c r="U57" s="11" t="s">
        <v>59</v>
      </c>
      <c r="V57" s="11" t="s">
        <v>407</v>
      </c>
      <c r="W57" s="11" t="s">
        <v>59</v>
      </c>
      <c r="X57" s="11" t="s">
        <v>407</v>
      </c>
    </row>
    <row r="58" spans="1:24" x14ac:dyDescent="0.25">
      <c r="A58" s="11" t="s">
        <v>54</v>
      </c>
      <c r="E58" s="11" t="s">
        <v>206</v>
      </c>
      <c r="F58" s="11" t="s">
        <v>207</v>
      </c>
      <c r="G58" s="11" t="s">
        <v>97</v>
      </c>
      <c r="H58" s="11" t="s">
        <v>212</v>
      </c>
      <c r="I58" s="11" t="s">
        <v>57</v>
      </c>
      <c r="J58" s="11" t="s">
        <v>98</v>
      </c>
      <c r="K58" s="11" t="s">
        <v>369</v>
      </c>
      <c r="L58" s="11" t="s">
        <v>100</v>
      </c>
      <c r="M58" s="11" t="s">
        <v>101</v>
      </c>
      <c r="N58" s="11" t="s">
        <v>102</v>
      </c>
      <c r="O58" s="11" t="s">
        <v>228</v>
      </c>
      <c r="P58" s="11" t="s">
        <v>228</v>
      </c>
      <c r="R58" s="11" t="s">
        <v>229</v>
      </c>
      <c r="S58" s="11" t="s">
        <v>58</v>
      </c>
      <c r="T58" s="11" t="s">
        <v>298</v>
      </c>
      <c r="U58" s="11" t="s">
        <v>59</v>
      </c>
      <c r="V58" s="11" t="s">
        <v>299</v>
      </c>
      <c r="W58" s="11" t="s">
        <v>59</v>
      </c>
      <c r="X58" s="11" t="s">
        <v>299</v>
      </c>
    </row>
    <row r="59" spans="1:24" x14ac:dyDescent="0.25">
      <c r="A59" s="11" t="s">
        <v>54</v>
      </c>
      <c r="E59" s="11" t="s">
        <v>217</v>
      </c>
      <c r="F59" s="11" t="s">
        <v>218</v>
      </c>
      <c r="G59" s="11" t="s">
        <v>97</v>
      </c>
      <c r="H59" s="11" t="s">
        <v>227</v>
      </c>
      <c r="I59" s="11" t="s">
        <v>57</v>
      </c>
      <c r="J59" s="11" t="s">
        <v>121</v>
      </c>
      <c r="K59" s="11" t="s">
        <v>411</v>
      </c>
      <c r="L59" s="11" t="s">
        <v>166</v>
      </c>
      <c r="M59" s="11" t="s">
        <v>167</v>
      </c>
      <c r="N59" s="11" t="s">
        <v>102</v>
      </c>
      <c r="O59" s="11" t="s">
        <v>64</v>
      </c>
      <c r="P59" s="11" t="s">
        <v>64</v>
      </c>
      <c r="R59" s="11" t="s">
        <v>259</v>
      </c>
      <c r="S59" s="11" t="s">
        <v>65</v>
      </c>
      <c r="T59" s="11" t="s">
        <v>266</v>
      </c>
      <c r="U59" s="11" t="s">
        <v>59</v>
      </c>
      <c r="V59" s="11" t="s">
        <v>310</v>
      </c>
      <c r="W59" s="11" t="s">
        <v>59</v>
      </c>
      <c r="X59" s="11" t="s">
        <v>310</v>
      </c>
    </row>
    <row r="60" spans="1:24" x14ac:dyDescent="0.25">
      <c r="A60" s="11" t="s">
        <v>54</v>
      </c>
      <c r="E60" s="11" t="s">
        <v>221</v>
      </c>
      <c r="F60" s="11" t="s">
        <v>222</v>
      </c>
      <c r="G60" s="11" t="s">
        <v>97</v>
      </c>
      <c r="H60" s="11" t="s">
        <v>225</v>
      </c>
      <c r="I60" s="11" t="s">
        <v>57</v>
      </c>
      <c r="J60" s="11" t="s">
        <v>141</v>
      </c>
      <c r="K60" s="11" t="s">
        <v>400</v>
      </c>
      <c r="L60" s="11" t="s">
        <v>166</v>
      </c>
      <c r="M60" s="11" t="s">
        <v>167</v>
      </c>
      <c r="N60" s="11" t="s">
        <v>102</v>
      </c>
      <c r="O60" s="11" t="s">
        <v>228</v>
      </c>
      <c r="P60" s="11" t="s">
        <v>228</v>
      </c>
      <c r="R60" s="11" t="s">
        <v>259</v>
      </c>
      <c r="S60" s="11" t="s">
        <v>60</v>
      </c>
      <c r="T60" s="11" t="s">
        <v>359</v>
      </c>
      <c r="U60" s="11" t="s">
        <v>59</v>
      </c>
      <c r="V60" s="11" t="s">
        <v>360</v>
      </c>
      <c r="W60" s="11" t="s">
        <v>59</v>
      </c>
      <c r="X60" s="11" t="s">
        <v>360</v>
      </c>
    </row>
    <row r="61" spans="1:24" x14ac:dyDescent="0.25">
      <c r="A61" s="11" t="s">
        <v>54</v>
      </c>
      <c r="E61" s="11" t="s">
        <v>219</v>
      </c>
      <c r="F61" s="11" t="s">
        <v>220</v>
      </c>
      <c r="G61" s="11" t="s">
        <v>97</v>
      </c>
      <c r="H61" s="11" t="s">
        <v>226</v>
      </c>
      <c r="I61" s="11" t="s">
        <v>57</v>
      </c>
      <c r="J61" s="11" t="s">
        <v>141</v>
      </c>
      <c r="K61" s="11" t="s">
        <v>402</v>
      </c>
      <c r="L61" s="11" t="s">
        <v>170</v>
      </c>
      <c r="M61" s="11" t="s">
        <v>171</v>
      </c>
      <c r="N61" s="11" t="s">
        <v>102</v>
      </c>
      <c r="O61" s="11" t="s">
        <v>64</v>
      </c>
      <c r="P61" s="11" t="s">
        <v>64</v>
      </c>
      <c r="R61" s="11" t="s">
        <v>261</v>
      </c>
      <c r="S61" s="11" t="s">
        <v>58</v>
      </c>
      <c r="T61" s="11" t="s">
        <v>267</v>
      </c>
      <c r="U61" s="11" t="s">
        <v>59</v>
      </c>
      <c r="V61" s="11" t="s">
        <v>333</v>
      </c>
      <c r="W61" s="11" t="s">
        <v>59</v>
      </c>
      <c r="X61" s="11" t="s">
        <v>333</v>
      </c>
    </row>
    <row r="62" spans="1:24" x14ac:dyDescent="0.25">
      <c r="A62" s="11" t="s">
        <v>54</v>
      </c>
      <c r="E62" s="11" t="s">
        <v>215</v>
      </c>
      <c r="F62" s="11" t="s">
        <v>216</v>
      </c>
      <c r="G62" s="11" t="s">
        <v>97</v>
      </c>
      <c r="H62" s="11" t="s">
        <v>223</v>
      </c>
      <c r="I62" s="11" t="s">
        <v>57</v>
      </c>
      <c r="J62" s="11" t="s">
        <v>121</v>
      </c>
      <c r="K62" s="11" t="s">
        <v>394</v>
      </c>
      <c r="L62" s="11" t="s">
        <v>117</v>
      </c>
      <c r="M62" s="11" t="s">
        <v>118</v>
      </c>
      <c r="N62" s="11" t="s">
        <v>102</v>
      </c>
      <c r="O62" s="11" t="s">
        <v>64</v>
      </c>
      <c r="P62" s="11" t="s">
        <v>64</v>
      </c>
      <c r="R62" s="11" t="s">
        <v>252</v>
      </c>
      <c r="S62" s="11" t="s">
        <v>65</v>
      </c>
      <c r="T62" s="11" t="s">
        <v>266</v>
      </c>
      <c r="U62" s="11" t="s">
        <v>59</v>
      </c>
      <c r="V62" s="11" t="s">
        <v>278</v>
      </c>
      <c r="W62" s="11" t="s">
        <v>59</v>
      </c>
      <c r="X62" s="11" t="s">
        <v>278</v>
      </c>
    </row>
    <row r="63" spans="1:24" x14ac:dyDescent="0.25">
      <c r="A63" s="11" t="s">
        <v>54</v>
      </c>
      <c r="E63" s="11" t="s">
        <v>213</v>
      </c>
      <c r="F63" s="11" t="s">
        <v>214</v>
      </c>
      <c r="G63" s="11" t="s">
        <v>97</v>
      </c>
      <c r="H63" s="11" t="s">
        <v>224</v>
      </c>
      <c r="I63" s="11" t="s">
        <v>57</v>
      </c>
      <c r="J63" s="11" t="s">
        <v>141</v>
      </c>
      <c r="K63" s="11" t="s">
        <v>369</v>
      </c>
      <c r="L63" s="11" t="s">
        <v>117</v>
      </c>
      <c r="M63" s="11" t="s">
        <v>118</v>
      </c>
      <c r="N63" s="11" t="s">
        <v>102</v>
      </c>
      <c r="O63" s="11" t="s">
        <v>64</v>
      </c>
      <c r="P63" s="11" t="s">
        <v>64</v>
      </c>
      <c r="R63" s="11" t="s">
        <v>252</v>
      </c>
      <c r="S63" s="11" t="s">
        <v>61</v>
      </c>
      <c r="T63" s="11" t="s">
        <v>283</v>
      </c>
      <c r="U63" s="11" t="s">
        <v>59</v>
      </c>
      <c r="V63" s="11" t="s">
        <v>304</v>
      </c>
      <c r="W63" s="11" t="s">
        <v>59</v>
      </c>
      <c r="X63" s="11" t="s">
        <v>304</v>
      </c>
    </row>
    <row r="64" spans="1:24" x14ac:dyDescent="0.25">
      <c r="A64" s="11" t="s">
        <v>54</v>
      </c>
      <c r="E64" s="11" t="s">
        <v>206</v>
      </c>
      <c r="F64" s="11" t="s">
        <v>207</v>
      </c>
      <c r="G64" s="11" t="s">
        <v>97</v>
      </c>
      <c r="H64" s="11" t="s">
        <v>212</v>
      </c>
      <c r="I64" s="11" t="s">
        <v>57</v>
      </c>
      <c r="J64" s="11" t="s">
        <v>98</v>
      </c>
      <c r="K64" s="11" t="s">
        <v>369</v>
      </c>
      <c r="L64" s="11" t="s">
        <v>156</v>
      </c>
      <c r="M64" s="11" t="s">
        <v>157</v>
      </c>
      <c r="N64" s="11" t="s">
        <v>102</v>
      </c>
      <c r="O64" s="11" t="s">
        <v>228</v>
      </c>
      <c r="P64" s="11" t="s">
        <v>228</v>
      </c>
      <c r="R64" s="11" t="s">
        <v>280</v>
      </c>
      <c r="S64" s="11" t="s">
        <v>58</v>
      </c>
      <c r="T64" s="11" t="s">
        <v>296</v>
      </c>
      <c r="U64" s="11" t="s">
        <v>59</v>
      </c>
      <c r="V64" s="11" t="s">
        <v>297</v>
      </c>
      <c r="W64" s="11" t="s">
        <v>59</v>
      </c>
      <c r="X64" s="11" t="s">
        <v>297</v>
      </c>
    </row>
    <row r="65" spans="1:24" x14ac:dyDescent="0.25">
      <c r="A65" s="11" t="s">
        <v>54</v>
      </c>
      <c r="E65" s="11" t="s">
        <v>206</v>
      </c>
      <c r="F65" s="11" t="s">
        <v>207</v>
      </c>
      <c r="G65" s="11" t="s">
        <v>97</v>
      </c>
      <c r="H65" s="11" t="s">
        <v>212</v>
      </c>
      <c r="I65" s="11" t="s">
        <v>57</v>
      </c>
      <c r="J65" s="11" t="s">
        <v>98</v>
      </c>
      <c r="K65" s="11" t="s">
        <v>369</v>
      </c>
      <c r="L65" s="11" t="s">
        <v>202</v>
      </c>
      <c r="M65" s="11" t="s">
        <v>203</v>
      </c>
      <c r="N65" s="11" t="s">
        <v>102</v>
      </c>
      <c r="O65" s="11" t="s">
        <v>228</v>
      </c>
      <c r="P65" s="11" t="s">
        <v>228</v>
      </c>
      <c r="R65" s="11" t="s">
        <v>303</v>
      </c>
      <c r="S65" s="11" t="s">
        <v>58</v>
      </c>
      <c r="T65" s="11" t="s">
        <v>328</v>
      </c>
      <c r="U65" s="11" t="s">
        <v>59</v>
      </c>
      <c r="V65" s="11" t="s">
        <v>329</v>
      </c>
      <c r="W65" s="11" t="s">
        <v>59</v>
      </c>
      <c r="X65" s="11" t="s">
        <v>329</v>
      </c>
    </row>
    <row r="66" spans="1:24" x14ac:dyDescent="0.25">
      <c r="A66" s="11" t="s">
        <v>54</v>
      </c>
      <c r="E66" s="11" t="s">
        <v>219</v>
      </c>
      <c r="F66" s="11" t="s">
        <v>220</v>
      </c>
      <c r="G66" s="11" t="s">
        <v>97</v>
      </c>
      <c r="H66" s="11" t="s">
        <v>226</v>
      </c>
      <c r="I66" s="11" t="s">
        <v>57</v>
      </c>
      <c r="J66" s="11" t="s">
        <v>141</v>
      </c>
      <c r="K66" s="11" t="s">
        <v>402</v>
      </c>
      <c r="L66" s="11" t="s">
        <v>210</v>
      </c>
      <c r="M66" s="11" t="s">
        <v>211</v>
      </c>
      <c r="N66" s="11" t="s">
        <v>102</v>
      </c>
      <c r="O66" s="11" t="s">
        <v>64</v>
      </c>
      <c r="P66" s="11" t="s">
        <v>64</v>
      </c>
      <c r="R66" s="11" t="s">
        <v>327</v>
      </c>
      <c r="S66" s="11" t="s">
        <v>58</v>
      </c>
      <c r="T66" s="11" t="s">
        <v>295</v>
      </c>
      <c r="U66" s="11" t="s">
        <v>59</v>
      </c>
      <c r="V66" s="11" t="s">
        <v>288</v>
      </c>
      <c r="W66" s="11" t="s">
        <v>59</v>
      </c>
      <c r="X66" s="11" t="s">
        <v>288</v>
      </c>
    </row>
    <row r="67" spans="1:24" x14ac:dyDescent="0.25">
      <c r="A67" s="11" t="s">
        <v>54</v>
      </c>
      <c r="E67" s="11" t="s">
        <v>221</v>
      </c>
      <c r="F67" s="11" t="s">
        <v>222</v>
      </c>
      <c r="G67" s="11" t="s">
        <v>97</v>
      </c>
      <c r="H67" s="11" t="s">
        <v>225</v>
      </c>
      <c r="I67" s="11" t="s">
        <v>57</v>
      </c>
      <c r="J67" s="11" t="s">
        <v>141</v>
      </c>
      <c r="K67" s="11" t="s">
        <v>400</v>
      </c>
      <c r="L67" s="11" t="s">
        <v>139</v>
      </c>
      <c r="M67" s="11" t="s">
        <v>140</v>
      </c>
      <c r="N67" s="11" t="s">
        <v>108</v>
      </c>
      <c r="O67" s="11" t="s">
        <v>64</v>
      </c>
      <c r="P67" s="11" t="s">
        <v>64</v>
      </c>
      <c r="R67" s="11" t="s">
        <v>253</v>
      </c>
      <c r="S67" s="11" t="s">
        <v>60</v>
      </c>
      <c r="T67" s="11" t="s">
        <v>332</v>
      </c>
      <c r="U67" s="11" t="s">
        <v>59</v>
      </c>
      <c r="V67" s="11" t="s">
        <v>341</v>
      </c>
      <c r="W67" s="11" t="s">
        <v>59</v>
      </c>
      <c r="X67" s="11" t="s">
        <v>341</v>
      </c>
    </row>
    <row r="68" spans="1:24" x14ac:dyDescent="0.25">
      <c r="A68" s="11" t="s">
        <v>54</v>
      </c>
      <c r="E68" s="11" t="s">
        <v>217</v>
      </c>
      <c r="F68" s="11" t="s">
        <v>218</v>
      </c>
      <c r="G68" s="11" t="s">
        <v>97</v>
      </c>
      <c r="H68" s="11" t="s">
        <v>227</v>
      </c>
      <c r="I68" s="11" t="s">
        <v>57</v>
      </c>
      <c r="J68" s="11" t="s">
        <v>121</v>
      </c>
      <c r="K68" s="11" t="s">
        <v>411</v>
      </c>
      <c r="L68" s="11" t="s">
        <v>148</v>
      </c>
      <c r="M68" s="11" t="s">
        <v>149</v>
      </c>
      <c r="N68" s="11" t="s">
        <v>108</v>
      </c>
      <c r="O68" s="11" t="s">
        <v>239</v>
      </c>
      <c r="P68" s="11" t="s">
        <v>239</v>
      </c>
      <c r="R68" s="11" t="s">
        <v>264</v>
      </c>
      <c r="S68" s="11" t="s">
        <v>65</v>
      </c>
      <c r="T68" s="11" t="s">
        <v>414</v>
      </c>
      <c r="U68" s="11" t="s">
        <v>59</v>
      </c>
      <c r="V68" s="11" t="s">
        <v>415</v>
      </c>
      <c r="W68" s="11" t="s">
        <v>59</v>
      </c>
      <c r="X68" s="11" t="s">
        <v>415</v>
      </c>
    </row>
    <row r="69" spans="1:24" x14ac:dyDescent="0.25">
      <c r="A69" s="11" t="s">
        <v>54</v>
      </c>
      <c r="E69" s="11" t="s">
        <v>213</v>
      </c>
      <c r="F69" s="11" t="s">
        <v>214</v>
      </c>
      <c r="G69" s="11" t="s">
        <v>97</v>
      </c>
      <c r="H69" s="11" t="s">
        <v>224</v>
      </c>
      <c r="I69" s="11" t="s">
        <v>57</v>
      </c>
      <c r="J69" s="11" t="s">
        <v>141</v>
      </c>
      <c r="K69" s="11" t="s">
        <v>369</v>
      </c>
      <c r="L69" s="11" t="s">
        <v>148</v>
      </c>
      <c r="M69" s="11" t="s">
        <v>149</v>
      </c>
      <c r="N69" s="11" t="s">
        <v>108</v>
      </c>
      <c r="O69" s="11" t="s">
        <v>64</v>
      </c>
      <c r="P69" s="11" t="s">
        <v>64</v>
      </c>
      <c r="R69" s="11" t="s">
        <v>264</v>
      </c>
      <c r="S69" s="11" t="s">
        <v>61</v>
      </c>
      <c r="T69" s="11" t="s">
        <v>325</v>
      </c>
      <c r="U69" s="11" t="s">
        <v>59</v>
      </c>
      <c r="V69" s="11" t="s">
        <v>392</v>
      </c>
      <c r="W69" s="11" t="s">
        <v>59</v>
      </c>
      <c r="X69" s="11" t="s">
        <v>392</v>
      </c>
    </row>
    <row r="70" spans="1:24" x14ac:dyDescent="0.25">
      <c r="A70" s="11" t="s">
        <v>54</v>
      </c>
      <c r="E70" s="11" t="s">
        <v>219</v>
      </c>
      <c r="F70" s="11" t="s">
        <v>220</v>
      </c>
      <c r="G70" s="11" t="s">
        <v>97</v>
      </c>
      <c r="H70" s="11" t="s">
        <v>226</v>
      </c>
      <c r="I70" s="11" t="s">
        <v>57</v>
      </c>
      <c r="J70" s="11" t="s">
        <v>141</v>
      </c>
      <c r="K70" s="11" t="s">
        <v>402</v>
      </c>
      <c r="L70" s="11" t="s">
        <v>137</v>
      </c>
      <c r="M70" s="11" t="s">
        <v>138</v>
      </c>
      <c r="N70" s="11" t="s">
        <v>107</v>
      </c>
      <c r="O70" s="11" t="s">
        <v>64</v>
      </c>
      <c r="P70" s="11" t="s">
        <v>64</v>
      </c>
      <c r="R70" s="11" t="s">
        <v>307</v>
      </c>
      <c r="S70" s="11" t="s">
        <v>58</v>
      </c>
      <c r="T70" s="11" t="s">
        <v>256</v>
      </c>
      <c r="U70" s="11" t="s">
        <v>59</v>
      </c>
      <c r="V70" s="11" t="s">
        <v>364</v>
      </c>
      <c r="W70" s="11" t="s">
        <v>59</v>
      </c>
      <c r="X70" s="11" t="s">
        <v>364</v>
      </c>
    </row>
    <row r="71" spans="1:24" x14ac:dyDescent="0.25">
      <c r="A71" s="11" t="s">
        <v>54</v>
      </c>
      <c r="E71" s="11" t="s">
        <v>206</v>
      </c>
      <c r="F71" s="11" t="s">
        <v>207</v>
      </c>
      <c r="G71" s="11" t="s">
        <v>97</v>
      </c>
      <c r="H71" s="11" t="s">
        <v>212</v>
      </c>
      <c r="I71" s="11" t="s">
        <v>57</v>
      </c>
      <c r="J71" s="11" t="s">
        <v>98</v>
      </c>
      <c r="K71" s="11" t="s">
        <v>369</v>
      </c>
      <c r="L71" s="11" t="s">
        <v>137</v>
      </c>
      <c r="M71" s="11" t="s">
        <v>138</v>
      </c>
      <c r="N71" s="11" t="s">
        <v>107</v>
      </c>
      <c r="O71" s="11" t="s">
        <v>275</v>
      </c>
      <c r="P71" s="11" t="s">
        <v>275</v>
      </c>
      <c r="R71" s="11" t="s">
        <v>308</v>
      </c>
      <c r="S71" s="11" t="s">
        <v>58</v>
      </c>
      <c r="T71" s="11" t="s">
        <v>290</v>
      </c>
      <c r="U71" s="11" t="s">
        <v>59</v>
      </c>
      <c r="V71" s="11" t="s">
        <v>375</v>
      </c>
      <c r="W71" s="11" t="s">
        <v>59</v>
      </c>
      <c r="X71" s="11" t="s">
        <v>375</v>
      </c>
    </row>
    <row r="72" spans="1:24" x14ac:dyDescent="0.25">
      <c r="A72" s="11" t="s">
        <v>54</v>
      </c>
      <c r="E72" s="11" t="s">
        <v>206</v>
      </c>
      <c r="F72" s="11" t="s">
        <v>207</v>
      </c>
      <c r="G72" s="11" t="s">
        <v>97</v>
      </c>
      <c r="H72" s="11" t="s">
        <v>212</v>
      </c>
      <c r="I72" s="11" t="s">
        <v>57</v>
      </c>
      <c r="J72" s="11" t="s">
        <v>98</v>
      </c>
      <c r="K72" s="11" t="s">
        <v>369</v>
      </c>
      <c r="L72" s="11" t="s">
        <v>124</v>
      </c>
      <c r="M72" s="11" t="s">
        <v>125</v>
      </c>
      <c r="N72" s="11" t="s">
        <v>114</v>
      </c>
      <c r="O72" s="11" t="s">
        <v>239</v>
      </c>
      <c r="P72" s="11" t="s">
        <v>239</v>
      </c>
      <c r="R72" s="11" t="s">
        <v>235</v>
      </c>
      <c r="S72" s="11" t="s">
        <v>58</v>
      </c>
      <c r="T72" s="11" t="s">
        <v>311</v>
      </c>
      <c r="U72" s="11" t="s">
        <v>59</v>
      </c>
      <c r="V72" s="11" t="s">
        <v>312</v>
      </c>
      <c r="W72" s="11" t="s">
        <v>59</v>
      </c>
      <c r="X72" s="11" t="s">
        <v>312</v>
      </c>
    </row>
    <row r="73" spans="1:24" x14ac:dyDescent="0.25">
      <c r="A73" s="11" t="s">
        <v>54</v>
      </c>
      <c r="E73" s="11" t="s">
        <v>219</v>
      </c>
      <c r="F73" s="11" t="s">
        <v>220</v>
      </c>
      <c r="G73" s="11" t="s">
        <v>97</v>
      </c>
      <c r="H73" s="11" t="s">
        <v>226</v>
      </c>
      <c r="I73" s="11" t="s">
        <v>57</v>
      </c>
      <c r="J73" s="11" t="s">
        <v>141</v>
      </c>
      <c r="K73" s="11" t="s">
        <v>402</v>
      </c>
      <c r="L73" s="11" t="s">
        <v>154</v>
      </c>
      <c r="M73" s="11" t="s">
        <v>155</v>
      </c>
      <c r="N73" s="11" t="s">
        <v>114</v>
      </c>
      <c r="O73" s="11" t="s">
        <v>239</v>
      </c>
      <c r="P73" s="11" t="s">
        <v>239</v>
      </c>
      <c r="R73" s="11" t="s">
        <v>249</v>
      </c>
      <c r="S73" s="11" t="s">
        <v>58</v>
      </c>
      <c r="T73" s="11" t="s">
        <v>340</v>
      </c>
      <c r="U73" s="11" t="s">
        <v>59</v>
      </c>
      <c r="V73" s="11" t="s">
        <v>405</v>
      </c>
      <c r="W73" s="11" t="s">
        <v>59</v>
      </c>
      <c r="X73" s="11" t="s">
        <v>405</v>
      </c>
    </row>
    <row r="74" spans="1:24" x14ac:dyDescent="0.25">
      <c r="A74" s="11" t="s">
        <v>54</v>
      </c>
      <c r="E74" s="11" t="s">
        <v>206</v>
      </c>
      <c r="F74" s="11" t="s">
        <v>207</v>
      </c>
      <c r="G74" s="11" t="s">
        <v>97</v>
      </c>
      <c r="H74" s="11" t="s">
        <v>212</v>
      </c>
      <c r="I74" s="11" t="s">
        <v>57</v>
      </c>
      <c r="J74" s="11" t="s">
        <v>98</v>
      </c>
      <c r="K74" s="11" t="s">
        <v>369</v>
      </c>
      <c r="L74" s="11" t="s">
        <v>186</v>
      </c>
      <c r="M74" s="11" t="s">
        <v>187</v>
      </c>
      <c r="N74" s="11" t="s">
        <v>114</v>
      </c>
      <c r="O74" s="11" t="s">
        <v>228</v>
      </c>
      <c r="P74" s="11" t="s">
        <v>228</v>
      </c>
      <c r="R74" s="11" t="s">
        <v>235</v>
      </c>
      <c r="S74" s="11" t="s">
        <v>58</v>
      </c>
      <c r="T74" s="11" t="s">
        <v>271</v>
      </c>
      <c r="U74" s="11" t="s">
        <v>59</v>
      </c>
      <c r="V74" s="11" t="s">
        <v>272</v>
      </c>
      <c r="W74" s="11" t="s">
        <v>59</v>
      </c>
      <c r="X74" s="11" t="s">
        <v>272</v>
      </c>
    </row>
    <row r="75" spans="1:24" x14ac:dyDescent="0.25">
      <c r="A75" s="11" t="s">
        <v>54</v>
      </c>
      <c r="E75" s="11" t="s">
        <v>221</v>
      </c>
      <c r="F75" s="11" t="s">
        <v>222</v>
      </c>
      <c r="G75" s="11" t="s">
        <v>97</v>
      </c>
      <c r="H75" s="11" t="s">
        <v>225</v>
      </c>
      <c r="I75" s="11" t="s">
        <v>57</v>
      </c>
      <c r="J75" s="11" t="s">
        <v>141</v>
      </c>
      <c r="K75" s="11" t="s">
        <v>400</v>
      </c>
      <c r="L75" s="11" t="s">
        <v>112</v>
      </c>
      <c r="M75" s="11" t="s">
        <v>113</v>
      </c>
      <c r="N75" s="11" t="s">
        <v>114</v>
      </c>
      <c r="O75" s="11" t="s">
        <v>239</v>
      </c>
      <c r="P75" s="11" t="s">
        <v>239</v>
      </c>
      <c r="R75" s="11" t="s">
        <v>240</v>
      </c>
      <c r="S75" s="11" t="s">
        <v>60</v>
      </c>
      <c r="T75" s="11" t="s">
        <v>334</v>
      </c>
      <c r="U75" s="11" t="s">
        <v>59</v>
      </c>
      <c r="V75" s="11" t="s">
        <v>385</v>
      </c>
      <c r="W75" s="11" t="s">
        <v>59</v>
      </c>
      <c r="X75" s="11" t="s">
        <v>385</v>
      </c>
    </row>
    <row r="76" spans="1:24" x14ac:dyDescent="0.25">
      <c r="A76" s="11" t="s">
        <v>54</v>
      </c>
      <c r="E76" s="11" t="s">
        <v>206</v>
      </c>
      <c r="F76" s="11" t="s">
        <v>207</v>
      </c>
      <c r="G76" s="11" t="s">
        <v>97</v>
      </c>
      <c r="H76" s="11" t="s">
        <v>212</v>
      </c>
      <c r="I76" s="11" t="s">
        <v>57</v>
      </c>
      <c r="J76" s="11" t="s">
        <v>98</v>
      </c>
      <c r="K76" s="11" t="s">
        <v>369</v>
      </c>
      <c r="L76" s="11" t="s">
        <v>112</v>
      </c>
      <c r="M76" s="11" t="s">
        <v>113</v>
      </c>
      <c r="N76" s="11" t="s">
        <v>114</v>
      </c>
      <c r="O76" s="11" t="s">
        <v>239</v>
      </c>
      <c r="P76" s="11" t="s">
        <v>239</v>
      </c>
      <c r="R76" s="11" t="s">
        <v>234</v>
      </c>
      <c r="S76" s="11" t="s">
        <v>58</v>
      </c>
      <c r="T76" s="11" t="s">
        <v>246</v>
      </c>
      <c r="U76" s="11" t="s">
        <v>59</v>
      </c>
      <c r="V76" s="11" t="s">
        <v>372</v>
      </c>
      <c r="W76" s="11" t="s">
        <v>59</v>
      </c>
      <c r="X76" s="11" t="s">
        <v>372</v>
      </c>
    </row>
    <row r="77" spans="1:24" x14ac:dyDescent="0.25">
      <c r="A77" s="11" t="s">
        <v>54</v>
      </c>
      <c r="E77" s="11" t="s">
        <v>221</v>
      </c>
      <c r="F77" s="11" t="s">
        <v>222</v>
      </c>
      <c r="G77" s="11" t="s">
        <v>97</v>
      </c>
      <c r="H77" s="11" t="s">
        <v>225</v>
      </c>
      <c r="I77" s="11" t="s">
        <v>57</v>
      </c>
      <c r="J77" s="11" t="s">
        <v>141</v>
      </c>
      <c r="K77" s="11" t="s">
        <v>400</v>
      </c>
      <c r="L77" s="11" t="s">
        <v>160</v>
      </c>
      <c r="M77" s="11" t="s">
        <v>161</v>
      </c>
      <c r="N77" s="11" t="s">
        <v>114</v>
      </c>
      <c r="O77" s="11" t="s">
        <v>64</v>
      </c>
      <c r="P77" s="11" t="s">
        <v>64</v>
      </c>
      <c r="R77" s="11" t="s">
        <v>240</v>
      </c>
      <c r="S77" s="11" t="s">
        <v>60</v>
      </c>
      <c r="T77" s="11" t="s">
        <v>238</v>
      </c>
      <c r="U77" s="11" t="s">
        <v>59</v>
      </c>
      <c r="V77" s="11" t="s">
        <v>354</v>
      </c>
      <c r="W77" s="11" t="s">
        <v>59</v>
      </c>
      <c r="X77" s="11" t="s">
        <v>354</v>
      </c>
    </row>
    <row r="78" spans="1:24" x14ac:dyDescent="0.25">
      <c r="A78" s="11" t="s">
        <v>54</v>
      </c>
      <c r="E78" s="11" t="s">
        <v>213</v>
      </c>
      <c r="F78" s="11" t="s">
        <v>214</v>
      </c>
      <c r="G78" s="11" t="s">
        <v>97</v>
      </c>
      <c r="H78" s="11" t="s">
        <v>224</v>
      </c>
      <c r="I78" s="11" t="s">
        <v>57</v>
      </c>
      <c r="J78" s="11" t="s">
        <v>141</v>
      </c>
      <c r="K78" s="11" t="s">
        <v>369</v>
      </c>
      <c r="L78" s="11" t="s">
        <v>122</v>
      </c>
      <c r="M78" s="11" t="s">
        <v>123</v>
      </c>
      <c r="N78" s="11" t="s">
        <v>114</v>
      </c>
      <c r="O78" s="11" t="s">
        <v>275</v>
      </c>
      <c r="P78" s="11" t="s">
        <v>275</v>
      </c>
      <c r="R78" s="11" t="s">
        <v>240</v>
      </c>
      <c r="S78" s="11" t="s">
        <v>61</v>
      </c>
      <c r="T78" s="11" t="s">
        <v>291</v>
      </c>
      <c r="U78" s="11" t="s">
        <v>59</v>
      </c>
      <c r="V78" s="11" t="s">
        <v>391</v>
      </c>
      <c r="W78" s="11" t="s">
        <v>59</v>
      </c>
      <c r="X78" s="11" t="s">
        <v>391</v>
      </c>
    </row>
    <row r="79" spans="1:24" x14ac:dyDescent="0.25">
      <c r="A79" s="11" t="s">
        <v>54</v>
      </c>
      <c r="E79" s="11" t="s">
        <v>221</v>
      </c>
      <c r="F79" s="11" t="s">
        <v>222</v>
      </c>
      <c r="G79" s="11" t="s">
        <v>97</v>
      </c>
      <c r="H79" s="11" t="s">
        <v>225</v>
      </c>
      <c r="I79" s="11" t="s">
        <v>57</v>
      </c>
      <c r="J79" s="11" t="s">
        <v>141</v>
      </c>
      <c r="K79" s="11" t="s">
        <v>400</v>
      </c>
      <c r="L79" s="11" t="s">
        <v>208</v>
      </c>
      <c r="M79" s="11" t="s">
        <v>209</v>
      </c>
      <c r="N79" s="11" t="s">
        <v>114</v>
      </c>
      <c r="O79" s="11" t="s">
        <v>228</v>
      </c>
      <c r="P79" s="11" t="s">
        <v>228</v>
      </c>
      <c r="R79" s="11" t="s">
        <v>240</v>
      </c>
      <c r="S79" s="11" t="s">
        <v>60</v>
      </c>
      <c r="T79" s="11" t="s">
        <v>320</v>
      </c>
      <c r="U79" s="11" t="s">
        <v>59</v>
      </c>
      <c r="V79" s="11" t="s">
        <v>326</v>
      </c>
      <c r="W79" s="11" t="s">
        <v>59</v>
      </c>
      <c r="X79" s="11" t="s">
        <v>326</v>
      </c>
    </row>
    <row r="80" spans="1:24" x14ac:dyDescent="0.25">
      <c r="A80" s="11" t="s">
        <v>54</v>
      </c>
      <c r="E80" s="11" t="s">
        <v>206</v>
      </c>
      <c r="F80" s="11" t="s">
        <v>207</v>
      </c>
      <c r="G80" s="11" t="s">
        <v>97</v>
      </c>
      <c r="H80" s="11" t="s">
        <v>212</v>
      </c>
      <c r="I80" s="11" t="s">
        <v>57</v>
      </c>
      <c r="J80" s="11" t="s">
        <v>98</v>
      </c>
      <c r="K80" s="11" t="s">
        <v>369</v>
      </c>
      <c r="L80" s="11" t="s">
        <v>196</v>
      </c>
      <c r="M80" s="11" t="s">
        <v>197</v>
      </c>
      <c r="N80" s="11" t="s">
        <v>114</v>
      </c>
      <c r="O80" s="11" t="s">
        <v>228</v>
      </c>
      <c r="P80" s="11" t="s">
        <v>228</v>
      </c>
      <c r="R80" s="11" t="s">
        <v>234</v>
      </c>
      <c r="S80" s="11" t="s">
        <v>58</v>
      </c>
      <c r="T80" s="11" t="s">
        <v>273</v>
      </c>
      <c r="U80" s="11" t="s">
        <v>59</v>
      </c>
      <c r="V80" s="11" t="s">
        <v>274</v>
      </c>
      <c r="W80" s="11" t="s">
        <v>59</v>
      </c>
      <c r="X80" s="11" t="s">
        <v>274</v>
      </c>
    </row>
    <row r="81" spans="1:24" x14ac:dyDescent="0.25">
      <c r="A81" s="11" t="s">
        <v>54</v>
      </c>
      <c r="E81" s="11" t="s">
        <v>217</v>
      </c>
      <c r="F81" s="11" t="s">
        <v>218</v>
      </c>
      <c r="G81" s="11" t="s">
        <v>97</v>
      </c>
      <c r="H81" s="11" t="s">
        <v>227</v>
      </c>
      <c r="I81" s="11" t="s">
        <v>57</v>
      </c>
      <c r="J81" s="11" t="s">
        <v>121</v>
      </c>
      <c r="K81" s="11" t="s">
        <v>411</v>
      </c>
      <c r="L81" s="11" t="s">
        <v>158</v>
      </c>
      <c r="M81" s="11" t="s">
        <v>159</v>
      </c>
      <c r="N81" s="11" t="s">
        <v>114</v>
      </c>
      <c r="O81" s="11" t="s">
        <v>228</v>
      </c>
      <c r="P81" s="11" t="s">
        <v>228</v>
      </c>
      <c r="R81" s="11" t="s">
        <v>240</v>
      </c>
      <c r="S81" s="11" t="s">
        <v>65</v>
      </c>
      <c r="T81" s="11" t="s">
        <v>379</v>
      </c>
      <c r="U81" s="11" t="s">
        <v>59</v>
      </c>
      <c r="V81" s="11" t="s">
        <v>380</v>
      </c>
      <c r="W81" s="11" t="s">
        <v>59</v>
      </c>
      <c r="X81" s="11" t="s">
        <v>380</v>
      </c>
    </row>
    <row r="82" spans="1:24" x14ac:dyDescent="0.25">
      <c r="A82" s="11" t="s">
        <v>54</v>
      </c>
      <c r="E82" s="11" t="s">
        <v>213</v>
      </c>
      <c r="F82" s="11" t="s">
        <v>214</v>
      </c>
      <c r="G82" s="11" t="s">
        <v>97</v>
      </c>
      <c r="H82" s="11" t="s">
        <v>224</v>
      </c>
      <c r="I82" s="11" t="s">
        <v>57</v>
      </c>
      <c r="J82" s="11" t="s">
        <v>141</v>
      </c>
      <c r="K82" s="11" t="s">
        <v>369</v>
      </c>
      <c r="L82" s="11" t="s">
        <v>142</v>
      </c>
      <c r="M82" s="11" t="s">
        <v>143</v>
      </c>
      <c r="N82" s="11" t="s">
        <v>114</v>
      </c>
      <c r="O82" s="11" t="s">
        <v>58</v>
      </c>
      <c r="P82" s="11" t="s">
        <v>58</v>
      </c>
      <c r="R82" s="11" t="s">
        <v>240</v>
      </c>
      <c r="S82" s="11" t="s">
        <v>61</v>
      </c>
      <c r="T82" s="11" t="s">
        <v>337</v>
      </c>
      <c r="U82" s="11" t="s">
        <v>59</v>
      </c>
      <c r="V82" s="11" t="s">
        <v>389</v>
      </c>
      <c r="W82" s="11" t="s">
        <v>59</v>
      </c>
      <c r="X82" s="11" t="s">
        <v>389</v>
      </c>
    </row>
    <row r="83" spans="1:24" x14ac:dyDescent="0.25">
      <c r="A83" s="11" t="s">
        <v>54</v>
      </c>
      <c r="E83" s="11" t="s">
        <v>213</v>
      </c>
      <c r="F83" s="11" t="s">
        <v>214</v>
      </c>
      <c r="G83" s="11" t="s">
        <v>97</v>
      </c>
      <c r="H83" s="11" t="s">
        <v>224</v>
      </c>
      <c r="I83" s="11" t="s">
        <v>57</v>
      </c>
      <c r="J83" s="11" t="s">
        <v>141</v>
      </c>
      <c r="K83" s="11" t="s">
        <v>369</v>
      </c>
      <c r="L83" s="11" t="s">
        <v>194</v>
      </c>
      <c r="M83" s="11" t="s">
        <v>195</v>
      </c>
      <c r="N83" s="11" t="s">
        <v>114</v>
      </c>
      <c r="O83" s="11" t="s">
        <v>228</v>
      </c>
      <c r="P83" s="11" t="s">
        <v>228</v>
      </c>
      <c r="R83" s="11" t="s">
        <v>254</v>
      </c>
      <c r="S83" s="11" t="s">
        <v>61</v>
      </c>
      <c r="T83" s="11" t="s">
        <v>349</v>
      </c>
      <c r="U83" s="11" t="s">
        <v>59</v>
      </c>
      <c r="V83" s="11" t="s">
        <v>350</v>
      </c>
      <c r="W83" s="11" t="s">
        <v>59</v>
      </c>
      <c r="X83" s="11" t="s">
        <v>350</v>
      </c>
    </row>
    <row r="84" spans="1:24" x14ac:dyDescent="0.25">
      <c r="A84" s="11" t="s">
        <v>54</v>
      </c>
      <c r="E84" s="11" t="s">
        <v>215</v>
      </c>
      <c r="F84" s="11" t="s">
        <v>216</v>
      </c>
      <c r="G84" s="11" t="s">
        <v>97</v>
      </c>
      <c r="H84" s="11" t="s">
        <v>223</v>
      </c>
      <c r="I84" s="11" t="s">
        <v>57</v>
      </c>
      <c r="J84" s="11" t="s">
        <v>121</v>
      </c>
      <c r="K84" s="11" t="s">
        <v>394</v>
      </c>
      <c r="L84" s="11" t="s">
        <v>180</v>
      </c>
      <c r="M84" s="11" t="s">
        <v>181</v>
      </c>
      <c r="N84" s="11" t="s">
        <v>114</v>
      </c>
      <c r="O84" s="11" t="s">
        <v>228</v>
      </c>
      <c r="P84" s="11" t="s">
        <v>228</v>
      </c>
      <c r="R84" s="11" t="s">
        <v>254</v>
      </c>
      <c r="S84" s="11" t="s">
        <v>65</v>
      </c>
      <c r="T84" s="11" t="s">
        <v>367</v>
      </c>
      <c r="U84" s="11" t="s">
        <v>59</v>
      </c>
      <c r="V84" s="11" t="s">
        <v>378</v>
      </c>
      <c r="W84" s="11" t="s">
        <v>59</v>
      </c>
      <c r="X84" s="11" t="s">
        <v>378</v>
      </c>
    </row>
    <row r="85" spans="1:24" x14ac:dyDescent="0.25">
      <c r="A85" s="11" t="s">
        <v>54</v>
      </c>
      <c r="E85" s="11" t="s">
        <v>219</v>
      </c>
      <c r="F85" s="11" t="s">
        <v>220</v>
      </c>
      <c r="G85" s="11" t="s">
        <v>97</v>
      </c>
      <c r="H85" s="11" t="s">
        <v>226</v>
      </c>
      <c r="I85" s="11" t="s">
        <v>57</v>
      </c>
      <c r="J85" s="11" t="s">
        <v>141</v>
      </c>
      <c r="K85" s="11" t="s">
        <v>402</v>
      </c>
      <c r="L85" s="11" t="s">
        <v>162</v>
      </c>
      <c r="M85" s="11" t="s">
        <v>163</v>
      </c>
      <c r="N85" s="11" t="s">
        <v>114</v>
      </c>
      <c r="O85" s="11" t="s">
        <v>239</v>
      </c>
      <c r="P85" s="11" t="s">
        <v>239</v>
      </c>
      <c r="R85" s="11" t="s">
        <v>254</v>
      </c>
      <c r="S85" s="11" t="s">
        <v>58</v>
      </c>
      <c r="T85" s="11" t="s">
        <v>241</v>
      </c>
      <c r="U85" s="11" t="s">
        <v>59</v>
      </c>
      <c r="V85" s="11" t="s">
        <v>386</v>
      </c>
      <c r="W85" s="11" t="s">
        <v>59</v>
      </c>
      <c r="X85" s="11" t="s">
        <v>386</v>
      </c>
    </row>
    <row r="86" spans="1:24" x14ac:dyDescent="0.25">
      <c r="A86" s="11" t="s">
        <v>54</v>
      </c>
      <c r="E86" s="11" t="s">
        <v>56</v>
      </c>
      <c r="O86" s="11" t="s">
        <v>66</v>
      </c>
      <c r="P86" s="11" t="s">
        <v>67</v>
      </c>
      <c r="R86" s="11" t="s">
        <v>68</v>
      </c>
      <c r="S86" s="11" t="s">
        <v>69</v>
      </c>
      <c r="T86" s="11" t="s">
        <v>70</v>
      </c>
      <c r="U86" s="11" t="s">
        <v>71</v>
      </c>
      <c r="V86" s="11" t="s">
        <v>72</v>
      </c>
      <c r="W86" s="11" t="s">
        <v>73</v>
      </c>
      <c r="X86" s="11" t="s">
        <v>74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G e m i n i   x m l n s = " h t t p : / / g e m i n i / p i v o t c u s t o m i z a t i o n / f 4 4 c 5 3 3 c - b 4 8 f - 4 7 c 1 - 8 7 8 2 - 6 9 e c 0 d 8 7 c 9 8 4 " > < C u s t o m C o n t e n t > < ! [ C D A T A [ < ? x m l   v e r s i o n = " 1 . 0 "   e n c o d i n g = " u t f - 1 6 " ? > < S e t t i n g s > < H S l i c e r s S h a p e > 0 ; 0 ; 0 ; 0 < / H S l i c e r s S h a p e > < V S l i c e r s S h a p e > 0 ; 0 ; 0 ; 0 < / V S l i c e r s S h a p e > < S l i c e r S h e e t N a m e > S h e e t 8 < / S l i c e r S h e e t N a m e > < S A H o s t H a s h > 9 9 4 1 8 1 7 6 2 < / S A H o s t H a s h > < G e m i n i F i e l d L i s t V i s i b l e > T r u e < / G e m i n i F i e l d L i s t V i s i b l e > < / S e t t i n g s > ] ] > < / C u s t o m C o n t e n t > < / G e m i n i > 
</file>

<file path=customXml/item2.xml>��< ? x m l   v e r s i o n = " 1 . 0 "   e n c o d i n g = " U T F - 1 6 " ? > < G e m i n i   x m l n s = " h t t p : / / g e m i n i / p i v o t c u s t o m i z a t i o n / c d b a f f e 4 - 1 1 b c - 4 6 d b - b 6 2 2 - 0 0 7 e 7 f 2 4 f e e 6 " > < C u s t o m C o n t e n t > < ! [ C D A T A [ < ? x m l   v e r s i o n = " 1 . 0 "   e n c o d i n g = " u t f - 1 6 " ? > < S e t t i n g s > < H S l i c e r s S h a p e > 0 ; 0 ; 0 ; 0 < / H S l i c e r s S h a p e > < V S l i c e r s S h a p e > 0 ; 0 ; 0 ; 0 < / V S l i c e r s S h a p e > < S l i c e r S h e e t N a m e > O p e n   S a l e s < / S l i c e r S h e e t N a m e > < S A H o s t H a s h > 3 1 0 5 8 1 2 6 4 < / S A H o s t H a s h > < G e m i n i F i e l d L i s t V i s i b l e > T r u e < / G e m i n i F i e l d L i s t V i s i b l e > < / S e t t i n g s > ] ] > < / C u s t o m C o n t e n t > < / G e m i n i > 
</file>

<file path=customXml/itemProps1.xml><?xml version="1.0" encoding="utf-8"?>
<ds:datastoreItem xmlns:ds="http://schemas.openxmlformats.org/officeDocument/2006/customXml" ds:itemID="{4771697F-F3CC-451A-AFF7-1C7F93564EBE}">
  <ds:schemaRefs/>
</ds:datastoreItem>
</file>

<file path=customXml/itemProps2.xml><?xml version="1.0" encoding="utf-8"?>
<ds:datastoreItem xmlns:ds="http://schemas.openxmlformats.org/officeDocument/2006/customXml" ds:itemID="{5FEEEA39-7FF3-4C12-A988-4680CA9CA1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Open Sales</vt:lpstr>
      <vt:lpstr>PivotCounts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Sales Lines Overview</dc:title>
  <dc:subject>Jet Basics</dc:subject>
  <dc:creator>Kim R. Duey</dc:creator>
  <cp:keywords>Backorder</cp:keywords>
  <dc:description>Detail of all open sales order lines within a given shipment date range.  Slicers are available to filter list based on salesperson and/or location.  There is also a display of summary totals.</dc:description>
  <cp:lastModifiedBy>Haseeb Tariq</cp:lastModifiedBy>
  <dcterms:created xsi:type="dcterms:W3CDTF">2015-09-01T20:33:57Z</dcterms:created>
  <dcterms:modified xsi:type="dcterms:W3CDTF">2023-09-28T10:27:17Z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