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B3BA61DF46704029BB8C7A108FCC4AD9C8B1782E" xr6:coauthVersionLast="47" xr6:coauthVersionMax="47" xr10:uidLastSave="{4F6AB15E-FC93-47FF-82BF-710B3586CB12}"/>
  <bookViews>
    <workbookView xWindow="-120" yWindow="-120" windowWidth="29040" windowHeight="17520" xr2:uid="{00000000-000D-0000-FFFF-FFFF00000000}"/>
  </bookViews>
  <sheets>
    <sheet name="Pivot Table" sheetId="215" r:id="rId1"/>
    <sheet name="Report " sheetId="257" r:id="rId2"/>
    <sheet name="Formulas" sheetId="288" state="hidden" r:id="rId3"/>
    <sheet name="Sheet3" sheetId="345" state="veryHidden" r:id="rId4"/>
    <sheet name="Sheet4" sheetId="346" state="veryHidden" r:id="rId5"/>
    <sheet name="Sheet5" sheetId="347" state="veryHidden" r:id="rId6"/>
  </sheets>
  <definedNames>
    <definedName name="Slicer_Gen._Prod._Posting_Group">#N/A</definedName>
    <definedName name="Slicer_Item_Category_Code">#N/A</definedName>
    <definedName name="Slicer_Location_Code">#N/A</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6" i="257" l="1"/>
  <c r="AK17" i="257"/>
  <c r="AL17" i="257"/>
  <c r="AM17" i="257"/>
  <c r="AN17" i="257"/>
  <c r="AO17" i="257"/>
  <c r="AP17" i="257"/>
  <c r="AQ17" i="257"/>
  <c r="AR17" i="257"/>
  <c r="AS17" i="257"/>
  <c r="AF18" i="257"/>
  <c r="AG18" i="257"/>
  <c r="AH18" i="257"/>
  <c r="AI18" i="257"/>
  <c r="AJ18" i="257"/>
  <c r="AK18" i="257"/>
  <c r="AL18" i="257"/>
  <c r="AM18" i="257"/>
  <c r="AN18" i="257"/>
  <c r="AO18" i="257"/>
  <c r="AP18" i="257"/>
  <c r="AQ18" i="257"/>
  <c r="AR18" i="257"/>
  <c r="AS18" i="257"/>
  <c r="X307" i="257"/>
  <c r="W307" i="257"/>
  <c r="V307" i="257"/>
  <c r="U307" i="257"/>
  <c r="T307" i="257"/>
  <c r="S307" i="257"/>
  <c r="R307" i="257"/>
  <c r="Q307" i="257"/>
  <c r="P307" i="257"/>
  <c r="O307" i="257"/>
  <c r="N307" i="257"/>
  <c r="M307" i="257"/>
  <c r="L307" i="257"/>
  <c r="J307" i="257"/>
  <c r="AL5" i="257"/>
  <c r="D4" i="257"/>
  <c r="Y13" i="257" s="1"/>
  <c r="D3" i="257"/>
  <c r="AK11" i="257" s="1"/>
  <c r="D7" i="215"/>
  <c r="D6" i="215"/>
  <c r="D6" i="257" l="1"/>
  <c r="AL6" i="257"/>
  <c r="AK12" i="257" s="1"/>
  <c r="D5" i="215"/>
  <c r="D11" i="257"/>
  <c r="Y11" i="257"/>
  <c r="D13" i="257"/>
  <c r="AK13" i="257" l="1"/>
  <c r="AL12" i="257"/>
  <c r="AL13" i="257"/>
  <c r="AM12" i="257"/>
  <c r="AN12" i="257" l="1"/>
  <c r="AM13" i="257"/>
  <c r="AO12" i="257" l="1"/>
  <c r="AN13" i="257"/>
  <c r="AP12" i="257" l="1"/>
  <c r="AO13" i="257"/>
  <c r="AQ12" i="257" l="1"/>
  <c r="AP13" i="257"/>
  <c r="AQ13" i="257" l="1"/>
  <c r="AR12" i="257"/>
  <c r="AR13" i="257" l="1"/>
  <c r="AS12" i="257"/>
  <c r="AS13" i="257" s="1"/>
</calcChain>
</file>

<file path=xl/sharedStrings.xml><?xml version="1.0" encoding="utf-8"?>
<sst xmlns="http://schemas.openxmlformats.org/spreadsheetml/2006/main" count="9057" uniqueCount="2677">
  <si>
    <t>Title</t>
  </si>
  <si>
    <t>Value</t>
  </si>
  <si>
    <t>Auto+Hide+Values</t>
  </si>
  <si>
    <t>Description</t>
  </si>
  <si>
    <t>No.</t>
  </si>
  <si>
    <t>Qty on Hand</t>
  </si>
  <si>
    <t>Negative Adjustments</t>
  </si>
  <si>
    <t>Item Ledger Entry</t>
  </si>
  <si>
    <t>Start Date</t>
  </si>
  <si>
    <t>End Date</t>
  </si>
  <si>
    <t>Item Number</t>
  </si>
  <si>
    <t>Qty on Start Date</t>
  </si>
  <si>
    <t>Sales Qty</t>
  </si>
  <si>
    <t>AutoTable</t>
  </si>
  <si>
    <t>AutoTable+Fit</t>
  </si>
  <si>
    <t>Total</t>
  </si>
  <si>
    <t>0</t>
  </si>
  <si>
    <t>9</t>
  </si>
  <si>
    <t>2</t>
  </si>
  <si>
    <t>1</t>
  </si>
  <si>
    <t>Periods</t>
  </si>
  <si>
    <t>Location Code</t>
  </si>
  <si>
    <t>5</t>
  </si>
  <si>
    <t>3</t>
  </si>
  <si>
    <t>4</t>
  </si>
  <si>
    <t>6</t>
  </si>
  <si>
    <t>8</t>
  </si>
  <si>
    <t xml:space="preserve"> Average Inventory</t>
  </si>
  <si>
    <t xml:space="preserve">  Number of Turns</t>
  </si>
  <si>
    <t>7</t>
  </si>
  <si>
    <t>Qty @ end of P1</t>
  </si>
  <si>
    <t>Qty @ end of P2</t>
  </si>
  <si>
    <t>Qty @ end of P3</t>
  </si>
  <si>
    <t>Qty @ end of P4</t>
  </si>
  <si>
    <t>Qty @ end of P5</t>
  </si>
  <si>
    <t>Qty @ end of P6</t>
  </si>
  <si>
    <t>Qty @ end of P7</t>
  </si>
  <si>
    <t>Qty @ end of P8</t>
  </si>
  <si>
    <t>Qty @ end of P9</t>
  </si>
  <si>
    <t>Gen. Prod. Posting Group</t>
  </si>
  <si>
    <t>Item Category Code</t>
  </si>
  <si>
    <t>Item Disc. Group</t>
  </si>
  <si>
    <t>Item Tracking Code</t>
  </si>
  <si>
    <t>Profit %</t>
  </si>
  <si>
    <t xml:space="preserve">Sales Qty </t>
  </si>
  <si>
    <t xml:space="preserve"> Neg. Adj. </t>
  </si>
  <si>
    <t xml:space="preserve"> Qty on Hand</t>
  </si>
  <si>
    <t>Start Date:</t>
  </si>
  <si>
    <t>End Date:</t>
  </si>
  <si>
    <t>Run Date:</t>
  </si>
  <si>
    <t xml:space="preserve"> Profit %</t>
  </si>
  <si>
    <t>Hide</t>
  </si>
  <si>
    <t>Date Format</t>
  </si>
  <si>
    <t>mm/dd/yyyy</t>
  </si>
  <si>
    <t>Date Filter</t>
  </si>
  <si>
    <t>Tables and Fields</t>
  </si>
  <si>
    <t>Filters</t>
  </si>
  <si>
    <t xml:space="preserve"> </t>
  </si>
  <si>
    <t>Posting Date</t>
  </si>
  <si>
    <t>Days per period</t>
  </si>
  <si>
    <t>Links:</t>
  </si>
  <si>
    <t>Headers:</t>
  </si>
  <si>
    <t>Fields:</t>
  </si>
  <si>
    <t>=".."&amp;TEXT($D$3,$D$5)</t>
  </si>
  <si>
    <t>=$D$3+1</t>
  </si>
  <si>
    <t>=".."&amp;TEXT($D$4,$D$5)</t>
  </si>
  <si>
    <t>Value+Fit</t>
  </si>
  <si>
    <t>="Qty @ end of P"&amp;R10</t>
  </si>
  <si>
    <t>="Qty @ end of P"&amp;S10</t>
  </si>
  <si>
    <t>="Qty @ end of P"&amp;T10</t>
  </si>
  <si>
    <t>="Qty @ end of P"&amp;U10</t>
  </si>
  <si>
    <t>="Qty @ end of P"&amp;V10</t>
  </si>
  <si>
    <t>="Qty @ end of P"&amp;W10</t>
  </si>
  <si>
    <t>="Qty @ end of P"&amp;X10</t>
  </si>
  <si>
    <t>="Qty @ end of P"&amp;Y10</t>
  </si>
  <si>
    <t>="Qty @ end of P"&amp;AM10</t>
  </si>
  <si>
    <t>="Qty @ end of P"&amp;AN10</t>
  </si>
  <si>
    <t>="Qty @ end of P"&amp;AO10</t>
  </si>
  <si>
    <t>="Qty @ end of P"&amp;AP10</t>
  </si>
  <si>
    <t>="Qty @ end of P"&amp;AQ10</t>
  </si>
  <si>
    <t>="Qty @ end of P"&amp;AR10</t>
  </si>
  <si>
    <t>="Qty @ end of P"&amp;AS10</t>
  </si>
  <si>
    <t xml:space="preserve">Option </t>
  </si>
  <si>
    <t xml:space="preserve"> Qty on Start Date</t>
  </si>
  <si>
    <t>Calculated Field</t>
  </si>
  <si>
    <t>Solve Order</t>
  </si>
  <si>
    <t>Field</t>
  </si>
  <si>
    <t>Formula</t>
  </si>
  <si>
    <t>Calculated Item</t>
  </si>
  <si>
    <t>Item</t>
  </si>
  <si>
    <t>Average Inventory</t>
  </si>
  <si>
    <t>=AVERAGE('Qty on Start Date','Qty @ end of P1','Qty @ end of P2','Qty @ end of P3','Qty @ end of P4','Qty @ end of P5','Qty @ end of P6','Qty @ end of P7','Qty @ end of P8','Qty @ end of P9','Qty on Hand')</t>
  </si>
  <si>
    <t>Number of Turns</t>
  </si>
  <si>
    <t>=IF('Average Inventory'=0,0,-('Sales Qty'+'Negative Adjustments')/'Average Inventory')</t>
  </si>
  <si>
    <t>Sales Qty (sign reversed)</t>
  </si>
  <si>
    <t>= -'Sales Qty'</t>
  </si>
  <si>
    <t>Neg. Adj. (sign reversed)</t>
  </si>
  <si>
    <t>=-'Negative Adjustments'</t>
  </si>
  <si>
    <t>Note:</t>
  </si>
  <si>
    <t>When a cell is updated by more than one formula,</t>
  </si>
  <si>
    <t>the value is set by the formula with the last solve order.</t>
  </si>
  <si>
    <t>To change the solve order for multiple calculated items or fields,</t>
  </si>
  <si>
    <t>on the Options tab, in the Calculations group, click Fields, Items, &amp; Sets, and then click Solve Order.</t>
  </si>
  <si>
    <t>Auto+Hide+Hidesheet</t>
  </si>
  <si>
    <t>=NL("Link","Item Ledger Entry",,"Item No.","=No.")</t>
  </si>
  <si>
    <t>=NL("LinkField","Item Ledger Entry","Location Code")</t>
  </si>
  <si>
    <t>=NL("LinkSum","Item Ledger Entry","Quantity","Filters=",$C$11:$D$11)</t>
  </si>
  <si>
    <t>=NL("LinkSum","Item Ledger Entry","Quantity","Filters=",$C$13:$D$13)</t>
  </si>
  <si>
    <t>=NL("LinkSum","Item Ledger Entry","Quantity","Posting Date",$D$6,"Entry Type","Sale")</t>
  </si>
  <si>
    <t>=NL("LinkSum","Item Ledger Entry","Quantity","Posting Date",$D$6,"Entry Type","Negative Adjmt.")</t>
  </si>
  <si>
    <t>=NL("LinkSum","Item Ledger Entry","Quantity","Posting Date",R13)</t>
  </si>
  <si>
    <t>=NL("LinkSum","Item Ledger Entry","Quantity","Posting Date",S13)</t>
  </si>
  <si>
    <t>=NL("LinkSum","Item Ledger Entry","Quantity","Posting Date",T13)</t>
  </si>
  <si>
    <t>=NL("LinkSum","Item Ledger Entry","Quantity","Posting Date",U13)</t>
  </si>
  <si>
    <t>=NL("LinkSum","Item Ledger Entry","Quantity","Posting Date",V13)</t>
  </si>
  <si>
    <t>=NL("LinkSum","Item Ledger Entry","Quantity","Posting Date",W13)</t>
  </si>
  <si>
    <t>=NL("LinkSum","Item Ledger Entry","Quantity","Posting Date",X13)</t>
  </si>
  <si>
    <t>=NL("LinkSum","Item Ledger Entry","Quantity","Posting Date",Y13)</t>
  </si>
  <si>
    <t>RETAIL</t>
  </si>
  <si>
    <t>=NL("LinkSum","Item Ledger Entry","Quantity","Posting Date",AM13)</t>
  </si>
  <si>
    <t>=NL("LinkSum","Item Ledger Entry","Quantity","Posting Date",AN13)</t>
  </si>
  <si>
    <t>=NL("LinkSum","Item Ledger Entry","Quantity","Posting Date",AO13)</t>
  </si>
  <si>
    <t>=NL("LinkSum","Item Ledger Entry","Quantity","Posting Date",AP13)</t>
  </si>
  <si>
    <t>=NL("LinkSum","Item Ledger Entry","Quantity","Posting Date",AQ13)</t>
  </si>
  <si>
    <t>=NL("LinkSum","Item Ledger Entry","Quantity","Posting Date",AR13)</t>
  </si>
  <si>
    <t>=NL("LinkSum","Item Ledger Entry","Quantity","Posting Date",AS13)</t>
  </si>
  <si>
    <t>Inventory Turnover</t>
  </si>
  <si>
    <t>=$D$3&amp;".."&amp;$D$4</t>
  </si>
  <si>
    <t>=".."&amp;$D$3</t>
  </si>
  <si>
    <t>=".."&amp;$D$4</t>
  </si>
  <si>
    <t>=".."&amp;R12</t>
  </si>
  <si>
    <t>=".."&amp;S12</t>
  </si>
  <si>
    <t>=".."&amp;T12</t>
  </si>
  <si>
    <t>=".."&amp;U12</t>
  </si>
  <si>
    <t>=".."&amp;V12</t>
  </si>
  <si>
    <t>=".."&amp;W12</t>
  </si>
  <si>
    <t>=".."&amp;X12</t>
  </si>
  <si>
    <t>=".."&amp;Y12</t>
  </si>
  <si>
    <t>=".."&amp;AM12</t>
  </si>
  <si>
    <t>=".."&amp;AN12</t>
  </si>
  <si>
    <t>=".."&amp;AO12</t>
  </si>
  <si>
    <t>=".."&amp;AP12</t>
  </si>
  <si>
    <t>=".."&amp;AQ12</t>
  </si>
  <si>
    <t>=".."&amp;AR12</t>
  </si>
  <si>
    <t>=".."&amp;AS12</t>
  </si>
  <si>
    <t/>
  </si>
  <si>
    <t>=SUBTOTAL(109,[Profit %])</t>
  </si>
  <si>
    <t>=SUBTOTAL(109,[Qty on Start Date])</t>
  </si>
  <si>
    <t>=SUBTOTAL(109,[Qty on Hand])</t>
  </si>
  <si>
    <t>=SUBTOTAL(109,[Sales Qty])</t>
  </si>
  <si>
    <t>=SUBTOTAL(109,[Negative Adjustments])</t>
  </si>
  <si>
    <t>=SUBTOTAL(109,[Qty '@ end of P1])</t>
  </si>
  <si>
    <t>=SUBTOTAL(109,[Qty '@ end of P2])</t>
  </si>
  <si>
    <t>=SUBTOTAL(109,[Qty '@ end of P3])</t>
  </si>
  <si>
    <t>=SUBTOTAL(109,[Qty '@ end of P4])</t>
  </si>
  <si>
    <t>=SUBTOTAL(109,[Qty '@ end of P5])</t>
  </si>
  <si>
    <t>=SUBTOTAL(109,[Qty '@ end of P6])</t>
  </si>
  <si>
    <t>=SUBTOTAL(109,[Qty '@ end of P7])</t>
  </si>
  <si>
    <t>=SUBTOTAL(109,[Qty '@ end of P8])</t>
  </si>
  <si>
    <t>=SUBTOTAL(109,[Qty '@ end of P9])</t>
  </si>
  <si>
    <t>C100001</t>
  </si>
  <si>
    <t>Antique Style Plaque</t>
  </si>
  <si>
    <t>AWARDS</t>
  </si>
  <si>
    <t>C100002</t>
  </si>
  <si>
    <t>Border Style</t>
  </si>
  <si>
    <t>AD-WHSE1</t>
  </si>
  <si>
    <t>C100003</t>
  </si>
  <si>
    <t>Cherry Finish Frame</t>
  </si>
  <si>
    <t>C100004</t>
  </si>
  <si>
    <t>Walnut Medallian Plate</t>
  </si>
  <si>
    <t>C100005</t>
  </si>
  <si>
    <t>Cherry Finished Crystal Award</t>
  </si>
  <si>
    <t>C100006</t>
  </si>
  <si>
    <t>Cherry Finished Crystal Award- Large</t>
  </si>
  <si>
    <t>C100007</t>
  </si>
  <si>
    <t>7.5'' Bud Vase</t>
  </si>
  <si>
    <t>C100008</t>
  </si>
  <si>
    <t>Glacier Vase</t>
  </si>
  <si>
    <t>C100009</t>
  </si>
  <si>
    <t>Normandy Vase</t>
  </si>
  <si>
    <t>C100010</t>
  </si>
  <si>
    <t>Wisper-Cut Vase</t>
  </si>
  <si>
    <t>C100011</t>
  </si>
  <si>
    <t>Winter Frost Vase</t>
  </si>
  <si>
    <t>C100012</t>
  </si>
  <si>
    <t>Expandable Attache</t>
  </si>
  <si>
    <t>BAGS</t>
  </si>
  <si>
    <t>C100013</t>
  </si>
  <si>
    <t>Business Messenger Bag</t>
  </si>
  <si>
    <t>C100014</t>
  </si>
  <si>
    <t>Canvas Field Bag</t>
  </si>
  <si>
    <t>C100015</t>
  </si>
  <si>
    <t>Leather Shoulder Bag</t>
  </si>
  <si>
    <t>C100016</t>
  </si>
  <si>
    <t>Leather &amp; Canvas Brief Case</t>
  </si>
  <si>
    <t>C100017</t>
  </si>
  <si>
    <t>Wheeled Duffel</t>
  </si>
  <si>
    <t>C100018</t>
  </si>
  <si>
    <t>Action Sport Duffel</t>
  </si>
  <si>
    <t>C100019</t>
  </si>
  <si>
    <t>Black Duffel Bag</t>
  </si>
  <si>
    <t>C100020</t>
  </si>
  <si>
    <t>Gym Locker Bag</t>
  </si>
  <si>
    <t>C100021</t>
  </si>
  <si>
    <t>Canvas Boat Bag</t>
  </si>
  <si>
    <t>C100022</t>
  </si>
  <si>
    <t>Two-Toned Cap</t>
  </si>
  <si>
    <t>CAPS</t>
  </si>
  <si>
    <t>C100023</t>
  </si>
  <si>
    <t>Two-Toned Knit Hat</t>
  </si>
  <si>
    <t>C100024</t>
  </si>
  <si>
    <t>Knit Hat with Bill</t>
  </si>
  <si>
    <t>C100025</t>
  </si>
  <si>
    <t>Striped Knit Hat</t>
  </si>
  <si>
    <t>C100026</t>
  </si>
  <si>
    <t>Fleece Beanie</t>
  </si>
  <si>
    <t>C100027</t>
  </si>
  <si>
    <t>Pique Visor</t>
  </si>
  <si>
    <t>C100028</t>
  </si>
  <si>
    <t>Twill Visor</t>
  </si>
  <si>
    <t>C100029</t>
  </si>
  <si>
    <t>Distressed Twill Visor</t>
  </si>
  <si>
    <t>C100030</t>
  </si>
  <si>
    <t>Fashion Visor</t>
  </si>
  <si>
    <t>C100031</t>
  </si>
  <si>
    <t>Carabiner Watch</t>
  </si>
  <si>
    <t>CLOCKS</t>
  </si>
  <si>
    <t>C100032</t>
  </si>
  <si>
    <t>Clip-on Clock</t>
  </si>
  <si>
    <t>C100033</t>
  </si>
  <si>
    <t>Frames &amp; Clock</t>
  </si>
  <si>
    <t>C100034</t>
  </si>
  <si>
    <t>Clock &amp; Pen Holder</t>
  </si>
  <si>
    <t>C100035</t>
  </si>
  <si>
    <t>Calculator &amp; World Time Clock</t>
  </si>
  <si>
    <t>C100036</t>
  </si>
  <si>
    <t>Clock &amp; Business Card Holder</t>
  </si>
  <si>
    <t>C100037</t>
  </si>
  <si>
    <t>World Time Travel Alarm</t>
  </si>
  <si>
    <t>C100038</t>
  </si>
  <si>
    <t>Foldable Travel Speakers</t>
  </si>
  <si>
    <t>CORP GIFTS</t>
  </si>
  <si>
    <t>C100039</t>
  </si>
  <si>
    <t>Portable Speaker &amp; MP3 Dock</t>
  </si>
  <si>
    <t>C100040</t>
  </si>
  <si>
    <t>Channel Speaker System</t>
  </si>
  <si>
    <t>C100041</t>
  </si>
  <si>
    <t>Folding Stereo Speakers</t>
  </si>
  <si>
    <t>C100042</t>
  </si>
  <si>
    <t>Retractable Earbuds</t>
  </si>
  <si>
    <t>C100043</t>
  </si>
  <si>
    <t>Pro-Travel Technology Set</t>
  </si>
  <si>
    <t>C100044</t>
  </si>
  <si>
    <t>VOIP Headset with Mic</t>
  </si>
  <si>
    <t>C100045</t>
  </si>
  <si>
    <t>Wireless Headphones</t>
  </si>
  <si>
    <t>C100046</t>
  </si>
  <si>
    <t>1GB MP3 Player</t>
  </si>
  <si>
    <t>C100047</t>
  </si>
  <si>
    <t>2GB MP3 Player</t>
  </si>
  <si>
    <t>C100048</t>
  </si>
  <si>
    <t>USB MP3 Player</t>
  </si>
  <si>
    <t>C100049</t>
  </si>
  <si>
    <t>4GB MP3 Player</t>
  </si>
  <si>
    <t>C100050</t>
  </si>
  <si>
    <t>Clip-on MP3 Player</t>
  </si>
  <si>
    <t>C100051</t>
  </si>
  <si>
    <t>Bamboo Digital Picutre Frame</t>
  </si>
  <si>
    <t>C100052</t>
  </si>
  <si>
    <t>Black Digital Picture Frame</t>
  </si>
  <si>
    <t>C100053</t>
  </si>
  <si>
    <t>Book Style Photo Frame &amp; Clock</t>
  </si>
  <si>
    <t>C100054</t>
  </si>
  <si>
    <t>Cherry Finish Photo Frame &amp; Clock</t>
  </si>
  <si>
    <t>C100055</t>
  </si>
  <si>
    <t>Silver Plated Photo Frame</t>
  </si>
  <si>
    <t>C100056</t>
  </si>
  <si>
    <t>Contemporary Desk Calculator</t>
  </si>
  <si>
    <t>ELECTRONIC</t>
  </si>
  <si>
    <t>C100057</t>
  </si>
  <si>
    <t>Cell Phone Charger</t>
  </si>
  <si>
    <t>C100058</t>
  </si>
  <si>
    <t>Bluetooth Microphone</t>
  </si>
  <si>
    <t>C100059</t>
  </si>
  <si>
    <t>Wireless Mouse</t>
  </si>
  <si>
    <t>C100060</t>
  </si>
  <si>
    <t>Presentation Remote</t>
  </si>
  <si>
    <t>C100061</t>
  </si>
  <si>
    <t>Bistro Mug</t>
  </si>
  <si>
    <t>MUGS</t>
  </si>
  <si>
    <t>C100062</t>
  </si>
  <si>
    <t>Tall Matte Finish Mug</t>
  </si>
  <si>
    <t>C100063</t>
  </si>
  <si>
    <t>Soup Mug</t>
  </si>
  <si>
    <t>C100064</t>
  </si>
  <si>
    <t>Contrast Tumbler</t>
  </si>
  <si>
    <t>C100065</t>
  </si>
  <si>
    <t>Maui Tumbler</t>
  </si>
  <si>
    <t>C100066</t>
  </si>
  <si>
    <t>Fashion Travel Mug</t>
  </si>
  <si>
    <t>C100067</t>
  </si>
  <si>
    <t>Stainless Thermos</t>
  </si>
  <si>
    <t>E100001</t>
  </si>
  <si>
    <t>Sport Bag</t>
  </si>
  <si>
    <t>E100002</t>
  </si>
  <si>
    <t>Cotton Classic Tote</t>
  </si>
  <si>
    <t>E100003</t>
  </si>
  <si>
    <t>Recycled Tote</t>
  </si>
  <si>
    <t>E100004</t>
  </si>
  <si>
    <t>Laminated Tote</t>
  </si>
  <si>
    <t>E100005</t>
  </si>
  <si>
    <t>All Purpose Tote</t>
  </si>
  <si>
    <t>E100006</t>
  </si>
  <si>
    <t>Budget Tote Bag</t>
  </si>
  <si>
    <t>E100007</t>
  </si>
  <si>
    <t>Plastic Handle Bag</t>
  </si>
  <si>
    <t>E100008</t>
  </si>
  <si>
    <t>Super Shopper</t>
  </si>
  <si>
    <t>E100009</t>
  </si>
  <si>
    <t>Die-Cut Tote</t>
  </si>
  <si>
    <t>E100010</t>
  </si>
  <si>
    <t>Vinyl Tote</t>
  </si>
  <si>
    <t>E100011</t>
  </si>
  <si>
    <t>Plastic Sun Visor</t>
  </si>
  <si>
    <t>E100012</t>
  </si>
  <si>
    <t>Canvas Stopwatch</t>
  </si>
  <si>
    <t>E100013</t>
  </si>
  <si>
    <t>Clip-on Stopwatch</t>
  </si>
  <si>
    <t>E100014</t>
  </si>
  <si>
    <t>Stopwatch with Neck Rope</t>
  </si>
  <si>
    <t>E100015</t>
  </si>
  <si>
    <t>360 Clip Watch</t>
  </si>
  <si>
    <t>E100016</t>
  </si>
  <si>
    <t>4 Function Rotating Carabiner Watch</t>
  </si>
  <si>
    <t>E100017</t>
  </si>
  <si>
    <t>Clip-on Clock with Compass</t>
  </si>
  <si>
    <t>E100018</t>
  </si>
  <si>
    <t>Flexi-Clock &amp; Clip</t>
  </si>
  <si>
    <t>E100019</t>
  </si>
  <si>
    <t>Mini Travel Alarm</t>
  </si>
  <si>
    <t>E100020</t>
  </si>
  <si>
    <t>Flip-up Travel Alarm</t>
  </si>
  <si>
    <t>E100021</t>
  </si>
  <si>
    <t>Slim Travel Alarm</t>
  </si>
  <si>
    <t>E100022</t>
  </si>
  <si>
    <t>Wide Screen Alarm Clock</t>
  </si>
  <si>
    <t>E100023</t>
  </si>
  <si>
    <t>Sport Earbuds</t>
  </si>
  <si>
    <t>E100024</t>
  </si>
  <si>
    <t>Arch Calculator</t>
  </si>
  <si>
    <t>E100025</t>
  </si>
  <si>
    <t>Calc-U-Note</t>
  </si>
  <si>
    <t>E100026</t>
  </si>
  <si>
    <t>Desk Calculator</t>
  </si>
  <si>
    <t>E100027</t>
  </si>
  <si>
    <t>Ergo-Calculator</t>
  </si>
  <si>
    <t>E100028</t>
  </si>
  <si>
    <t>USB 4-Port Hub</t>
  </si>
  <si>
    <t>E100029</t>
  </si>
  <si>
    <t>LED Flex Light</t>
  </si>
  <si>
    <t>ATL-WHSE1</t>
  </si>
  <si>
    <t>E100030</t>
  </si>
  <si>
    <t>LED Keychain</t>
  </si>
  <si>
    <t>E100031</t>
  </si>
  <si>
    <t>Ad Torch</t>
  </si>
  <si>
    <t>E100032</t>
  </si>
  <si>
    <t>Button Key-Light</t>
  </si>
  <si>
    <t>E100033</t>
  </si>
  <si>
    <t>Dual Source Flashlight</t>
  </si>
  <si>
    <t>E100034</t>
  </si>
  <si>
    <t>Bamboo 1GB USB Flash Drive</t>
  </si>
  <si>
    <t>E100035</t>
  </si>
  <si>
    <t>2GB Foldout USB Flash Drive</t>
  </si>
  <si>
    <t>E100036</t>
  </si>
  <si>
    <t>2GB Executive USB Flash Drive</t>
  </si>
  <si>
    <t>E100037</t>
  </si>
  <si>
    <t>2GB Combo Lock USB Flash Drive</t>
  </si>
  <si>
    <t>E100038</t>
  </si>
  <si>
    <t>1GB USB Flash Drive Pen</t>
  </si>
  <si>
    <t>E100039</t>
  </si>
  <si>
    <t>Campfire Mug</t>
  </si>
  <si>
    <t>E100040</t>
  </si>
  <si>
    <t>Wave Mug</t>
  </si>
  <si>
    <t>E100041</t>
  </si>
  <si>
    <t>Biodegradable Colored SPORT BOT</t>
  </si>
  <si>
    <t>E100042</t>
  </si>
  <si>
    <t>Soft Touch Travel Mug</t>
  </si>
  <si>
    <t>E100043</t>
  </si>
  <si>
    <t>Pub Glass</t>
  </si>
  <si>
    <t>E100044</t>
  </si>
  <si>
    <t>Juice Glass</t>
  </si>
  <si>
    <t>E100045</t>
  </si>
  <si>
    <t>Flute</t>
  </si>
  <si>
    <t>E100046</t>
  </si>
  <si>
    <t>Milk Bottle</t>
  </si>
  <si>
    <t>E100047</t>
  </si>
  <si>
    <t>Chardonnay Glass</t>
  </si>
  <si>
    <t>S100001</t>
  </si>
  <si>
    <t>Basketball Graphic Plaque</t>
  </si>
  <si>
    <t>S100002</t>
  </si>
  <si>
    <t>Football Graphic Plaque</t>
  </si>
  <si>
    <t>S100003</t>
  </si>
  <si>
    <t>Soccer #1 Pin</t>
  </si>
  <si>
    <t>S100004</t>
  </si>
  <si>
    <t>Award Medallian - 2''</t>
  </si>
  <si>
    <t>S100005</t>
  </si>
  <si>
    <t>Award Medallian - 2.5''</t>
  </si>
  <si>
    <t>S100006</t>
  </si>
  <si>
    <t>Award Medallian - 3''</t>
  </si>
  <si>
    <t>S100007</t>
  </si>
  <si>
    <t>Baseball Figure Trophy</t>
  </si>
  <si>
    <t>S100008</t>
  </si>
  <si>
    <t>Soccer Figure Trophy</t>
  </si>
  <si>
    <t>S100009</t>
  </si>
  <si>
    <t>Engraved Basketball Award</t>
  </si>
  <si>
    <t>S100010</t>
  </si>
  <si>
    <t>Golf Relaxed Cap</t>
  </si>
  <si>
    <t>S100011</t>
  </si>
  <si>
    <t>All Star Cap</t>
  </si>
  <si>
    <t>S100012</t>
  </si>
  <si>
    <t>Raw-Edge Patch BALL CAP</t>
  </si>
  <si>
    <t>S100013</t>
  </si>
  <si>
    <t>Mesh BALL CAP</t>
  </si>
  <si>
    <t>S100014</t>
  </si>
  <si>
    <t>Chunky Knit Hat</t>
  </si>
  <si>
    <t>S100015</t>
  </si>
  <si>
    <t>Raw-Edge Bucket Hat</t>
  </si>
  <si>
    <t>S100016</t>
  </si>
  <si>
    <t>Mesh Bucket Hat</t>
  </si>
  <si>
    <t>S100017</t>
  </si>
  <si>
    <t>Microfiber Bucket Hat</t>
  </si>
  <si>
    <t>S100018</t>
  </si>
  <si>
    <t>Crusher Bucket Hat</t>
  </si>
  <si>
    <t>S100019</t>
  </si>
  <si>
    <t>Sportsman Bucket Hat</t>
  </si>
  <si>
    <t>S100020</t>
  </si>
  <si>
    <t>Super Sport Stopwatch</t>
  </si>
  <si>
    <t>S100021</t>
  </si>
  <si>
    <t>Translucent Stopwatch</t>
  </si>
  <si>
    <t>S100022</t>
  </si>
  <si>
    <t>Compact Speaker Cooler</t>
  </si>
  <si>
    <t>S100023</t>
  </si>
  <si>
    <t>Gripper SPORT BOT</t>
  </si>
  <si>
    <t>S100024</t>
  </si>
  <si>
    <t>Aluminum SPORT BOT</t>
  </si>
  <si>
    <t>S100025</t>
  </si>
  <si>
    <t>SPORT BOT with Pop Lid</t>
  </si>
  <si>
    <t>S100026</t>
  </si>
  <si>
    <t>Wide SPORT BOT</t>
  </si>
  <si>
    <t>52.83019</t>
  </si>
  <si>
    <t>2970</t>
  </si>
  <si>
    <t>6364</t>
  </si>
  <si>
    <t>6332</t>
  </si>
  <si>
    <t>Enter a date using the date format used in your NAV instance</t>
  </si>
  <si>
    <t>Tooltip</t>
  </si>
  <si>
    <t>5196</t>
  </si>
  <si>
    <t>41.66667</t>
  </si>
  <si>
    <t>PA100036</t>
  </si>
  <si>
    <t>4" Marble Base 2.5"x6"x10", 2 Col. Kit</t>
  </si>
  <si>
    <t>ASSEM</t>
  </si>
  <si>
    <t>ASSEMBLIES</t>
  </si>
  <si>
    <t>PA100037</t>
  </si>
  <si>
    <t>4" Marble Base 3.5"x6"x10", 2 Col. Kit</t>
  </si>
  <si>
    <t>PA100038</t>
  </si>
  <si>
    <t>4" Marble Base 4"x6"x10", 2 Col. Kit</t>
  </si>
  <si>
    <t>PA100039</t>
  </si>
  <si>
    <t>8" Marble Base 8"x8"x18", 2 Col. Kit</t>
  </si>
  <si>
    <t>PA100040</t>
  </si>
  <si>
    <t>8" Marble Base 8"x8"x18", 3 Col. Kit</t>
  </si>
  <si>
    <t>PA100041</t>
  </si>
  <si>
    <t>1" Marble Base 2.5"x6"x14", 1 Col. Kit</t>
  </si>
  <si>
    <t>PA100042</t>
  </si>
  <si>
    <t>1" Marble Base 3.5"x6"x14", 1 Col. Kit</t>
  </si>
  <si>
    <t>PA100043</t>
  </si>
  <si>
    <t>1" Marble Base 4"x6"x14", 1 Col. Kit</t>
  </si>
  <si>
    <t>PA100044</t>
  </si>
  <si>
    <t>1" Marble Base 2.5"x6"x14", 2 Col. Kit</t>
  </si>
  <si>
    <t>PA100045</t>
  </si>
  <si>
    <t>1" Marble Base 3.5"x6"x14", 2 Col. Kit</t>
  </si>
  <si>
    <t>PA100046</t>
  </si>
  <si>
    <t>1" Marble Base 4"x6"x14", 2 Col. Kit</t>
  </si>
  <si>
    <t>PA100047</t>
  </si>
  <si>
    <t>2" Marble Base 2.5"x6"x14", 1 Col. Kit</t>
  </si>
  <si>
    <t>PA100048</t>
  </si>
  <si>
    <t>2" Marble Base 3.5"x6"x14", 1 Col. Kit</t>
  </si>
  <si>
    <t>PA100049</t>
  </si>
  <si>
    <t>2" Marble Base 4"x6"x14", 1 Col. Kit</t>
  </si>
  <si>
    <t>PA100050</t>
  </si>
  <si>
    <t>2" Marble Base 2.5"x6"x14", 2 Col. Kit</t>
  </si>
  <si>
    <t>PA100051</t>
  </si>
  <si>
    <t>2" Marble Base 3.5"x6"x14", 2 Col. Kit</t>
  </si>
  <si>
    <t>PA100052</t>
  </si>
  <si>
    <t>2" Marble Base 4"x6"x14", 2 Col. Kit</t>
  </si>
  <si>
    <t>PA100053</t>
  </si>
  <si>
    <t>3" Marble Base 2.5"x6"x14", 1 Col. Kit</t>
  </si>
  <si>
    <t>PA100054</t>
  </si>
  <si>
    <t>3" Marble Base 3.5"x6"x14", 1 Col. Kit</t>
  </si>
  <si>
    <t>PA100055</t>
  </si>
  <si>
    <t>4" Marble Base 4"x6"x14", 1 Col. Kit</t>
  </si>
  <si>
    <t>PA100056</t>
  </si>
  <si>
    <t>4" Marble Base 2.5"x6"x14", 2 Col. Kit</t>
  </si>
  <si>
    <t>PA100057</t>
  </si>
  <si>
    <t>4" Marble Base 3.5"x6"x14", 2 Col. Kit</t>
  </si>
  <si>
    <t>PA100058</t>
  </si>
  <si>
    <t>4" Marble Base 4"x6"x14", 2 Col. Kit</t>
  </si>
  <si>
    <t>PA100059</t>
  </si>
  <si>
    <t>8" Marble Base 8"x8"x20", 2 Col. Kit</t>
  </si>
  <si>
    <t>PA100060</t>
  </si>
  <si>
    <t>8" Marble Base 8"x8"x20", 3 Col. Kit</t>
  </si>
  <si>
    <t>PA200021</t>
  </si>
  <si>
    <t>Cherry Base 2 Col. Kit</t>
  </si>
  <si>
    <t>PA200022</t>
  </si>
  <si>
    <t>Cherry Base 3 Col. Kit</t>
  </si>
  <si>
    <t>RM100001</t>
  </si>
  <si>
    <t>3.75" Lamp of Knowledge Upper</t>
  </si>
  <si>
    <t>MATERIALS</t>
  </si>
  <si>
    <t>RM100002</t>
  </si>
  <si>
    <t>3.75" Apple Trophy Figure</t>
  </si>
  <si>
    <t>PA100035</t>
  </si>
  <si>
    <t>4" Marble Base 4"x6"x10", 1 Col. Kit</t>
  </si>
  <si>
    <t>PA100034</t>
  </si>
  <si>
    <t>3" Marble Base 3.5"x6"x10", 1 Col. Kit</t>
  </si>
  <si>
    <t>PA100033</t>
  </si>
  <si>
    <t>3" Marble Base 2.5"x6"x10", 1 Col. Kit</t>
  </si>
  <si>
    <t>PA100032</t>
  </si>
  <si>
    <t>2" Marble Base 4"x6"x10", 2 Col. Kit</t>
  </si>
  <si>
    <t>PA100031</t>
  </si>
  <si>
    <t>2" Marble Base 3.5"x6"x10", 2 Col. Kit</t>
  </si>
  <si>
    <t>PA100030</t>
  </si>
  <si>
    <t>2" Marble Base 2.5"x6"x10", 2 Col. Kit</t>
  </si>
  <si>
    <t>PA100029</t>
  </si>
  <si>
    <t>2" Marble Base 4"x6"x10", 1 Col. Kit</t>
  </si>
  <si>
    <t>PA100028</t>
  </si>
  <si>
    <t>2" Marble Base 3.5"x6"x10", 1 Col. Kit</t>
  </si>
  <si>
    <t>PA100027</t>
  </si>
  <si>
    <t>2" Marble Base 2.5"x6"x10", 1 Col. Kit</t>
  </si>
  <si>
    <t>PA100026</t>
  </si>
  <si>
    <t>1" Marble Base 4"x6"x10", 2 Col. Kit</t>
  </si>
  <si>
    <t>PA100025</t>
  </si>
  <si>
    <t>1" Marble Base 3.5"x6"x10", 2 Col. Kit</t>
  </si>
  <si>
    <t>PA100024</t>
  </si>
  <si>
    <t>1" Marble Base 2.5"x6"x10", 2 Col. Kit</t>
  </si>
  <si>
    <t>PA100023</t>
  </si>
  <si>
    <t>1" Marble Base 4"x6"x10", 1 Col. Kit</t>
  </si>
  <si>
    <t>PA100022</t>
  </si>
  <si>
    <t>1" Marble Base 3.5"x6"x10", 1 Col. Kit</t>
  </si>
  <si>
    <t>PA100021</t>
  </si>
  <si>
    <t>1" Marble Base 2.5"x6"x10"x10", 1 Col. Kit</t>
  </si>
  <si>
    <t>PA100020</t>
  </si>
  <si>
    <t>8" Marble Base 8"x8"x16", 3 Col. Kit</t>
  </si>
  <si>
    <t>PA100019</t>
  </si>
  <si>
    <t>8" Marble Base 8"x8"x16", 2 Col. Kit</t>
  </si>
  <si>
    <t>PA100018</t>
  </si>
  <si>
    <t>4" Marble Base 4"x6"x6", 2 Col. Kit</t>
  </si>
  <si>
    <t>PA100017</t>
  </si>
  <si>
    <t>4" Marble Base 3.5"x6"x6", 2 Col. Kit</t>
  </si>
  <si>
    <t>PA100016</t>
  </si>
  <si>
    <t>4" Marble Base 2.5"x6"x6", 2 Col. Kit</t>
  </si>
  <si>
    <t>PA100015</t>
  </si>
  <si>
    <t>4" Marble Base 4"x6"x6", 1 Col. Kit</t>
  </si>
  <si>
    <t>PA100014</t>
  </si>
  <si>
    <t>3" Marble Base 3.5"x6"x6", 1 Col. Kit</t>
  </si>
  <si>
    <t>PA100013</t>
  </si>
  <si>
    <t>3" Marble Base 2.5"x6"x6", 1 Col. Kit</t>
  </si>
  <si>
    <t>PA100012</t>
  </si>
  <si>
    <t>2" Marble Base 4"x6"x6", 2 Col. Kit</t>
  </si>
  <si>
    <t>PA100011</t>
  </si>
  <si>
    <t>2" Marble Base 3.5"x6"x6", 2 Col. Kit</t>
  </si>
  <si>
    <t>PA100010</t>
  </si>
  <si>
    <t>2" Marble Base 2.5"x6"x6", 2 Col. Kit</t>
  </si>
  <si>
    <t>PA100009</t>
  </si>
  <si>
    <t>2" Marble Base 4"x6"x6", 1 Col. Kit</t>
  </si>
  <si>
    <t>PA100008</t>
  </si>
  <si>
    <t>2" Marble Base 3.5"x6"x6", 1 Col. Kit</t>
  </si>
  <si>
    <t>PA100007</t>
  </si>
  <si>
    <t>2" Marble Base 2.5"x6"x6", 1 Col. Kit</t>
  </si>
  <si>
    <t>PA100006</t>
  </si>
  <si>
    <t>1" Marble Base 4"x6"x6", 2 Col. Kit</t>
  </si>
  <si>
    <t>PA100005</t>
  </si>
  <si>
    <t>1" Marble Base 3.5"x6"x6", 2 Col. Kit</t>
  </si>
  <si>
    <t>PA100004</t>
  </si>
  <si>
    <t>1" Marble Base 2.5"x6"x6", 2 Col. Kit</t>
  </si>
  <si>
    <t>PA100003</t>
  </si>
  <si>
    <t>1" Marble Base 4"x6"x6", 1 Col. Kit</t>
  </si>
  <si>
    <t>PA100002</t>
  </si>
  <si>
    <t>1" Marble Base 3.5"x6"x6", 1 Col. Kit</t>
  </si>
  <si>
    <t>RM100038</t>
  </si>
  <si>
    <t>Felt Dots</t>
  </si>
  <si>
    <t>RM100039</t>
  </si>
  <si>
    <t>48" Rod</t>
  </si>
  <si>
    <t>RM100040</t>
  </si>
  <si>
    <t>Cherry 2 Post Base &amp; Lid Set</t>
  </si>
  <si>
    <t>RM100041</t>
  </si>
  <si>
    <t>Cherry 3 Post Base &amp; Lid Set</t>
  </si>
  <si>
    <t>RM100042</t>
  </si>
  <si>
    <t>Tall Cherry Finish Cup Base</t>
  </si>
  <si>
    <t>RM100043</t>
  </si>
  <si>
    <t>3" Threaded Trophy Rod</t>
  </si>
  <si>
    <t>RM100044</t>
  </si>
  <si>
    <t>4" Threaded Trophy Rod</t>
  </si>
  <si>
    <t>RM100045</t>
  </si>
  <si>
    <t>6" Threaded Trophy Rod</t>
  </si>
  <si>
    <t>RM100047</t>
  </si>
  <si>
    <t>10" Threaded Trophy Rod Assm.</t>
  </si>
  <si>
    <t>RM100048</t>
  </si>
  <si>
    <t>12" Threaded Trophy Rod Assm.</t>
  </si>
  <si>
    <t>RM100049</t>
  </si>
  <si>
    <t>14" Threaded Trophy Rod Assm.</t>
  </si>
  <si>
    <t>RM100050</t>
  </si>
  <si>
    <t>16" Threaded Trophy Rod Assm.</t>
  </si>
  <si>
    <t>RM100051</t>
  </si>
  <si>
    <t>20" Threaded Trophy Rod Assm.</t>
  </si>
  <si>
    <t>RM100052</t>
  </si>
  <si>
    <t>8" Marble</t>
  </si>
  <si>
    <t>RM100053</t>
  </si>
  <si>
    <t>3" Blank Plate</t>
  </si>
  <si>
    <t>RM100054</t>
  </si>
  <si>
    <t>Column Cover</t>
  </si>
  <si>
    <t>RM100003</t>
  </si>
  <si>
    <t>5" Male Graduate Figure</t>
  </si>
  <si>
    <t>RM100004</t>
  </si>
  <si>
    <t>5" Female Graduate Figure</t>
  </si>
  <si>
    <t>S200001</t>
  </si>
  <si>
    <t>3.25" Lamp of Knowledge Trophy</t>
  </si>
  <si>
    <t>S200002</t>
  </si>
  <si>
    <t xml:space="preserve">3.25" Apple Trophy </t>
  </si>
  <si>
    <t>RM100005</t>
  </si>
  <si>
    <t>4.75" Spelling B Trophy Figure</t>
  </si>
  <si>
    <t>RM100006</t>
  </si>
  <si>
    <t>3.75" Soccer Player</t>
  </si>
  <si>
    <t>RM100007</t>
  </si>
  <si>
    <t>3.75" Football Player</t>
  </si>
  <si>
    <t>RM100008</t>
  </si>
  <si>
    <t>3.75" Basketball Player</t>
  </si>
  <si>
    <t>RM100009</t>
  </si>
  <si>
    <t>3.75" Volleyball Player</t>
  </si>
  <si>
    <t>S200008</t>
  </si>
  <si>
    <t>3.75" Basketball Trophy</t>
  </si>
  <si>
    <t>RM100010</t>
  </si>
  <si>
    <t>3.75" Wrestler</t>
  </si>
  <si>
    <t>S200010</t>
  </si>
  <si>
    <t>3.75" Wrestling Trophy</t>
  </si>
  <si>
    <t>S200011</t>
  </si>
  <si>
    <t>10.75" Star Riser Lamp of Knowledge Trophy</t>
  </si>
  <si>
    <t>RM100011</t>
  </si>
  <si>
    <t>12" Round Trophy Column</t>
  </si>
  <si>
    <t>S200013</t>
  </si>
  <si>
    <t>10.75" Star Riser Soccer Trophy</t>
  </si>
  <si>
    <t>S200014</t>
  </si>
  <si>
    <t>10.75" Star Riser FootballTrophy</t>
  </si>
  <si>
    <t>S200015</t>
  </si>
  <si>
    <t>10.75" Star Riser Basketball Trophy</t>
  </si>
  <si>
    <t>RM100012</t>
  </si>
  <si>
    <t>12" Rect Trophy Column</t>
  </si>
  <si>
    <t>S200017</t>
  </si>
  <si>
    <t>10.75" Tourch Riser WrestlingTrophy</t>
  </si>
  <si>
    <t>S200018</t>
  </si>
  <si>
    <t>10.75" Tourch Riser Lamp of Knowledge Trophy</t>
  </si>
  <si>
    <t>RM100013</t>
  </si>
  <si>
    <t>48" Round Trophy Column</t>
  </si>
  <si>
    <t>S200020</t>
  </si>
  <si>
    <t>10.75" Tourch Riser Soccer Trophy</t>
  </si>
  <si>
    <t>S200021</t>
  </si>
  <si>
    <t>10.75" Tourch Riser FootballTrophy</t>
  </si>
  <si>
    <t>S200022</t>
  </si>
  <si>
    <t>10.75" Tourch Riser Basketball Trophy</t>
  </si>
  <si>
    <t>S200023</t>
  </si>
  <si>
    <t>10.75" Tourch Riser Volleyball Trophy</t>
  </si>
  <si>
    <t>S200024</t>
  </si>
  <si>
    <t>10.75" Tourch Riser Wrestling Trophy</t>
  </si>
  <si>
    <t>S200025</t>
  </si>
  <si>
    <t>10.75" Column Lamp of Knowledge Trophy</t>
  </si>
  <si>
    <t>S200026</t>
  </si>
  <si>
    <t>10.75" Column Apple Trophy</t>
  </si>
  <si>
    <t>RM100014</t>
  </si>
  <si>
    <t>48" Rect Trophy Column</t>
  </si>
  <si>
    <t>S200028</t>
  </si>
  <si>
    <t>10.75" Column Football Trophy</t>
  </si>
  <si>
    <t>S200029</t>
  </si>
  <si>
    <t>10.75" Column Basketball Trophy</t>
  </si>
  <si>
    <t>S200030</t>
  </si>
  <si>
    <t>10.75" Column Volleyball Trophy</t>
  </si>
  <si>
    <t>S200031</t>
  </si>
  <si>
    <t>10.75" Column Wrestling Trophy</t>
  </si>
  <si>
    <t>RM100015</t>
  </si>
  <si>
    <t>5" Star Column Trophy Riser</t>
  </si>
  <si>
    <t>RM100016</t>
  </si>
  <si>
    <t>6" Star Column Trophy Riser</t>
  </si>
  <si>
    <t>RM100017</t>
  </si>
  <si>
    <t>7" Star Column Trophy Riser</t>
  </si>
  <si>
    <t>RM100018</t>
  </si>
  <si>
    <t>5" Insert Older Column Trophy Riser</t>
  </si>
  <si>
    <t>RM100019</t>
  </si>
  <si>
    <t>6" Insert Older Column Trophy Riser</t>
  </si>
  <si>
    <t>RM100020</t>
  </si>
  <si>
    <t>7" Insert Older Column Trophy Riser</t>
  </si>
  <si>
    <t>RM100021</t>
  </si>
  <si>
    <t>5" Torch Trophy Riser</t>
  </si>
  <si>
    <t>RM100022</t>
  </si>
  <si>
    <t>6" Torch Trophy Riser</t>
  </si>
  <si>
    <t>RM100023</t>
  </si>
  <si>
    <t>7" Torch Trophy Riser</t>
  </si>
  <si>
    <t>RM100024</t>
  </si>
  <si>
    <t>Custom 1" Insert</t>
  </si>
  <si>
    <t>RM100025</t>
  </si>
  <si>
    <t>Custom 1.5" Insert</t>
  </si>
  <si>
    <t>RM100026</t>
  </si>
  <si>
    <t>Custom 2" Insert</t>
  </si>
  <si>
    <t>RM100027</t>
  </si>
  <si>
    <t>1" Marble</t>
  </si>
  <si>
    <t>RM100028</t>
  </si>
  <si>
    <t>2" Marble</t>
  </si>
  <si>
    <t>RM100029</t>
  </si>
  <si>
    <t>3" Marble</t>
  </si>
  <si>
    <t>RM100030</t>
  </si>
  <si>
    <t>4" Marble</t>
  </si>
  <si>
    <t>RM100031</t>
  </si>
  <si>
    <t>Trophy Cap Nut</t>
  </si>
  <si>
    <t>RM100032</t>
  </si>
  <si>
    <t>Fancy Gold Trophy Cap Nut</t>
  </si>
  <si>
    <t>RM100033</t>
  </si>
  <si>
    <t>Standard Cap Nut</t>
  </si>
  <si>
    <t>RM100034</t>
  </si>
  <si>
    <t>Check Rings</t>
  </si>
  <si>
    <t>RM100035</t>
  </si>
  <si>
    <t>1" Emblem</t>
  </si>
  <si>
    <t>RM100036</t>
  </si>
  <si>
    <t>1.5" Emblem</t>
  </si>
  <si>
    <t>RM100037</t>
  </si>
  <si>
    <t>2" Emblem</t>
  </si>
  <si>
    <t>PA100001</t>
  </si>
  <si>
    <t>1" Marble Base 2.5"x6"x6", 1 Col. Kit</t>
  </si>
  <si>
    <t>RM100046</t>
  </si>
  <si>
    <t>8" Threaded Trophy Rod Assm.</t>
  </si>
  <si>
    <t>S200003</t>
  </si>
  <si>
    <t>5" Male Graduate Trophy</t>
  </si>
  <si>
    <t>S200004</t>
  </si>
  <si>
    <t>5" Female Graduate Trophy</t>
  </si>
  <si>
    <t>S200005</t>
  </si>
  <si>
    <t>4.75" Spelling B Trophy</t>
  </si>
  <si>
    <t>S200006</t>
  </si>
  <si>
    <t>3.75" Soccer Trophy</t>
  </si>
  <si>
    <t>S200007</t>
  </si>
  <si>
    <t>3.75" Football Trophy</t>
  </si>
  <si>
    <t>S200009</t>
  </si>
  <si>
    <t>3.75" Volleyball Trophy</t>
  </si>
  <si>
    <t>S200012</t>
  </si>
  <si>
    <t>10.75" Star Riser Apple Trophy</t>
  </si>
  <si>
    <t>S200016</t>
  </si>
  <si>
    <t>10.75" Star Riser Volleyball Trophy</t>
  </si>
  <si>
    <t>S200019</t>
  </si>
  <si>
    <t>10.75" Tourch Riser Apple Trophy</t>
  </si>
  <si>
    <t>S200027</t>
  </si>
  <si>
    <t>10.75" Column Soccer Trophy</t>
  </si>
  <si>
    <t>5.2</t>
  </si>
  <si>
    <t>31.46667</t>
  </si>
  <si>
    <t>23.73333</t>
  </si>
  <si>
    <t>22.4</t>
  </si>
  <si>
    <t>17</t>
  </si>
  <si>
    <t>12.4</t>
  </si>
  <si>
    <t>18.4</t>
  </si>
  <si>
    <t>8.4</t>
  </si>
  <si>
    <t>16</t>
  </si>
  <si>
    <t>4.4</t>
  </si>
  <si>
    <t>30.93333</t>
  </si>
  <si>
    <t>32.5</t>
  </si>
  <si>
    <t>27.5</t>
  </si>
  <si>
    <t>10</t>
  </si>
  <si>
    <t>34</t>
  </si>
  <si>
    <t>16.4</t>
  </si>
  <si>
    <t>9.2</t>
  </si>
  <si>
    <t>18.8</t>
  </si>
  <si>
    <t>13.2</t>
  </si>
  <si>
    <t>17.4</t>
  </si>
  <si>
    <t>22.8</t>
  </si>
  <si>
    <t>15.8</t>
  </si>
  <si>
    <t>30.2</t>
  </si>
  <si>
    <t>12.26667</t>
  </si>
  <si>
    <t>32</t>
  </si>
  <si>
    <t>14.93333</t>
  </si>
  <si>
    <t>33.6</t>
  </si>
  <si>
    <t>17.6</t>
  </si>
  <si>
    <t>32.66667</t>
  </si>
  <si>
    <t>44.08602</t>
  </si>
  <si>
    <t>11000</t>
  </si>
  <si>
    <t>24</t>
  </si>
  <si>
    <t>30</t>
  </si>
  <si>
    <t>26.66667</t>
  </si>
  <si>
    <t>56</t>
  </si>
  <si>
    <t>44.98382</t>
  </si>
  <si>
    <t>45.63919</t>
  </si>
  <si>
    <t>1650</t>
  </si>
  <si>
    <t>50.96154</t>
  </si>
  <si>
    <t>40</t>
  </si>
  <si>
    <t>52.82822</t>
  </si>
  <si>
    <t>39.79469</t>
  </si>
  <si>
    <t>4218</t>
  </si>
  <si>
    <t>35.08877</t>
  </si>
  <si>
    <t>50.27027</t>
  </si>
  <si>
    <t>37.83784</t>
  </si>
  <si>
    <t>53.9185</t>
  </si>
  <si>
    <t>40.8206</t>
  </si>
  <si>
    <t>45.35605</t>
  </si>
  <si>
    <t>4350</t>
  </si>
  <si>
    <t>46.21285</t>
  </si>
  <si>
    <t>47.87879</t>
  </si>
  <si>
    <t>5500</t>
  </si>
  <si>
    <t>47.34694</t>
  </si>
  <si>
    <t>50.74425</t>
  </si>
  <si>
    <t>5469</t>
  </si>
  <si>
    <t>44.77912</t>
  </si>
  <si>
    <t>35.50136</t>
  </si>
  <si>
    <t>47.05882</t>
  </si>
  <si>
    <t>47.37565</t>
  </si>
  <si>
    <t>42.19287</t>
  </si>
  <si>
    <t>53.70379</t>
  </si>
  <si>
    <t>28</t>
  </si>
  <si>
    <t>40.50992</t>
  </si>
  <si>
    <t>10595</t>
  </si>
  <si>
    <t>43.52941</t>
  </si>
  <si>
    <t>29.9</t>
  </si>
  <si>
    <t>19.4</t>
  </si>
  <si>
    <t>-10</t>
  </si>
  <si>
    <t>24.9</t>
  </si>
  <si>
    <t>24.56</t>
  </si>
  <si>
    <t>9231</t>
  </si>
  <si>
    <t>20.56</t>
  </si>
  <si>
    <t>21.76</t>
  </si>
  <si>
    <t>17.76</t>
  </si>
  <si>
    <t>18.5</t>
  </si>
  <si>
    <t>24.66667</t>
  </si>
  <si>
    <t>28.33333</t>
  </si>
  <si>
    <t>9233</t>
  </si>
  <si>
    <t>-1682</t>
  </si>
  <si>
    <t>37.2</t>
  </si>
  <si>
    <t>-6</t>
  </si>
  <si>
    <t>27.2</t>
  </si>
  <si>
    <t>37.37374</t>
  </si>
  <si>
    <t>34.48276</t>
  </si>
  <si>
    <t>13021</t>
  </si>
  <si>
    <t>34.50704</t>
  </si>
  <si>
    <t>44.44186</t>
  </si>
  <si>
    <t>37.68116</t>
  </si>
  <si>
    <t>33.72781</t>
  </si>
  <si>
    <t>13086</t>
  </si>
  <si>
    <t>12217</t>
  </si>
  <si>
    <t>34.88372</t>
  </si>
  <si>
    <t>47.89474</t>
  </si>
  <si>
    <t>39.74473</t>
  </si>
  <si>
    <t>46.83433</t>
  </si>
  <si>
    <t>41.86047</t>
  </si>
  <si>
    <t>53.52806</t>
  </si>
  <si>
    <t>7599</t>
  </si>
  <si>
    <t>52.43902</t>
  </si>
  <si>
    <t>7327</t>
  </si>
  <si>
    <t>35.36863</t>
  </si>
  <si>
    <t>50.53763</t>
  </si>
  <si>
    <t>13044</t>
  </si>
  <si>
    <t>48.45361</t>
  </si>
  <si>
    <t>41.86851</t>
  </si>
  <si>
    <t>35.41667</t>
  </si>
  <si>
    <t>11204</t>
  </si>
  <si>
    <t>8068</t>
  </si>
  <si>
    <t>47.12066</t>
  </si>
  <si>
    <t>10619</t>
  </si>
  <si>
    <t>37.80488</t>
  </si>
  <si>
    <t>45.90535</t>
  </si>
  <si>
    <t>53.54336</t>
  </si>
  <si>
    <t>8576</t>
  </si>
  <si>
    <t>33.67358</t>
  </si>
  <si>
    <t>9165</t>
  </si>
  <si>
    <t>50</t>
  </si>
  <si>
    <t>9044</t>
  </si>
  <si>
    <t>6957</t>
  </si>
  <si>
    <t>49.2397</t>
  </si>
  <si>
    <t>5909</t>
  </si>
  <si>
    <t>52.22271</t>
  </si>
  <si>
    <t>11436</t>
  </si>
  <si>
    <t>46.8823</t>
  </si>
  <si>
    <t>9610</t>
  </si>
  <si>
    <t>43.58974</t>
  </si>
  <si>
    <t>6829</t>
  </si>
  <si>
    <t>54.60921</t>
  </si>
  <si>
    <t>9335</t>
  </si>
  <si>
    <t>6085</t>
  </si>
  <si>
    <t>52.55814</t>
  </si>
  <si>
    <t>53.09091</t>
  </si>
  <si>
    <t>47.81812</t>
  </si>
  <si>
    <t>47.02703</t>
  </si>
  <si>
    <t>2700</t>
  </si>
  <si>
    <t>48.14815</t>
  </si>
  <si>
    <t>41.90323</t>
  </si>
  <si>
    <t>8889</t>
  </si>
  <si>
    <t>52.17391</t>
  </si>
  <si>
    <t>47.91304</t>
  </si>
  <si>
    <t>9275</t>
  </si>
  <si>
    <t>45.42424</t>
  </si>
  <si>
    <t>6018</t>
  </si>
  <si>
    <t>55.93333</t>
  </si>
  <si>
    <t>51.93798</t>
  </si>
  <si>
    <t>9318</t>
  </si>
  <si>
    <t>36.17021</t>
  </si>
  <si>
    <t>7939</t>
  </si>
  <si>
    <t>51.92074</t>
  </si>
  <si>
    <t>48.8</t>
  </si>
  <si>
    <t>7674</t>
  </si>
  <si>
    <t>51.9337</t>
  </si>
  <si>
    <t>11772</t>
  </si>
  <si>
    <t>45.64756</t>
  </si>
  <si>
    <t>54.16667</t>
  </si>
  <si>
    <t>45.05265</t>
  </si>
  <si>
    <t>52.83616</t>
  </si>
  <si>
    <t>43.9759</t>
  </si>
  <si>
    <t>44.71545</t>
  </si>
  <si>
    <t>47.72727</t>
  </si>
  <si>
    <t>54.56614</t>
  </si>
  <si>
    <t>52.15049</t>
  </si>
  <si>
    <t>54.33536</t>
  </si>
  <si>
    <t>40.49884</t>
  </si>
  <si>
    <t>51.01289</t>
  </si>
  <si>
    <t>48.7243</t>
  </si>
  <si>
    <t>36.30332</t>
  </si>
  <si>
    <t>42.19875</t>
  </si>
  <si>
    <t>53.91286</t>
  </si>
  <si>
    <t>51.68852</t>
  </si>
  <si>
    <t>54.33741</t>
  </si>
  <si>
    <t>40.8433</t>
  </si>
  <si>
    <t>39.03405</t>
  </si>
  <si>
    <t>40.83156</t>
  </si>
  <si>
    <t>41.84755</t>
  </si>
  <si>
    <t>51.45973</t>
  </si>
  <si>
    <t>45.45455</t>
  </si>
  <si>
    <t>54.13018</t>
  </si>
  <si>
    <t>47.06863</t>
  </si>
  <si>
    <t>46.24277</t>
  </si>
  <si>
    <t>50.50048</t>
  </si>
  <si>
    <t>43.51042</t>
  </si>
  <si>
    <t>33.81743</t>
  </si>
  <si>
    <t>40.13304</t>
  </si>
  <si>
    <t>46.2069</t>
  </si>
  <si>
    <t>33.33333</t>
  </si>
  <si>
    <t>38.28857</t>
  </si>
  <si>
    <t>40.49587</t>
  </si>
  <si>
    <t>49.52002</t>
  </si>
  <si>
    <t>54.55498</t>
  </si>
  <si>
    <t>44.74886</t>
  </si>
  <si>
    <t>39.47368</t>
  </si>
  <si>
    <t>53.03327</t>
  </si>
  <si>
    <t>9132</t>
  </si>
  <si>
    <t>50.7109</t>
  </si>
  <si>
    <t>35.89038</t>
  </si>
  <si>
    <t>53.69128</t>
  </si>
  <si>
    <t>12174</t>
  </si>
  <si>
    <t>43.82022</t>
  </si>
  <si>
    <t>52.98507</t>
  </si>
  <si>
    <t>49.6875</t>
  </si>
  <si>
    <t>5853</t>
  </si>
  <si>
    <t>44.11574</t>
  </si>
  <si>
    <t>5352</t>
  </si>
  <si>
    <t>39.39566</t>
  </si>
  <si>
    <t>51.44804</t>
  </si>
  <si>
    <t>5430</t>
  </si>
  <si>
    <t>47.64403</t>
  </si>
  <si>
    <t>48.71793</t>
  </si>
  <si>
    <t>52.60495</t>
  </si>
  <si>
    <t>41.37931</t>
  </si>
  <si>
    <t>51.83486</t>
  </si>
  <si>
    <t>9338</t>
  </si>
  <si>
    <t>48.19566</t>
  </si>
  <si>
    <t>12637</t>
  </si>
  <si>
    <t>14639</t>
  </si>
  <si>
    <t>35.89541</t>
  </si>
  <si>
    <t>52.15156</t>
  </si>
  <si>
    <t>35.89467</t>
  </si>
  <si>
    <t>53.03867</t>
  </si>
  <si>
    <t>39.99765</t>
  </si>
  <si>
    <t>54.54589</t>
  </si>
  <si>
    <t>48.97856</t>
  </si>
  <si>
    <t>48.44997</t>
  </si>
  <si>
    <t>51.92223</t>
  </si>
  <si>
    <t>53.08642</t>
  </si>
  <si>
    <t>12.53333</t>
  </si>
  <si>
    <t>-721</t>
  </si>
  <si>
    <t>29.7</t>
  </si>
  <si>
    <t>16.16</t>
  </si>
  <si>
    <t>27.8</t>
  </si>
  <si>
    <t>9181</t>
  </si>
  <si>
    <t>53.04425</t>
  </si>
  <si>
    <t>50.25126</t>
  </si>
  <si>
    <t>="01/01/2017"</t>
  </si>
  <si>
    <t>="06/06/2017"</t>
  </si>
  <si>
    <t>4798</t>
  </si>
  <si>
    <t>5277</t>
  </si>
  <si>
    <t>4780</t>
  </si>
  <si>
    <t>4682</t>
  </si>
  <si>
    <t>4580</t>
  </si>
  <si>
    <t>4533</t>
  </si>
  <si>
    <t>4524</t>
  </si>
  <si>
    <t>4962</t>
  </si>
  <si>
    <t>4878</t>
  </si>
  <si>
    <t>4721</t>
  </si>
  <si>
    <t>11485</t>
  </si>
  <si>
    <t>10236</t>
  </si>
  <si>
    <t>-5917</t>
  </si>
  <si>
    <t>10937</t>
  </si>
  <si>
    <t>10311</t>
  </si>
  <si>
    <t>8864</t>
  </si>
  <si>
    <t>7909</t>
  </si>
  <si>
    <t>9000</t>
  </si>
  <si>
    <t>8658</t>
  </si>
  <si>
    <t>7897</t>
  </si>
  <si>
    <t>10260</t>
  </si>
  <si>
    <t>14101</t>
  </si>
  <si>
    <t>13038</t>
  </si>
  <si>
    <t>-6964</t>
  </si>
  <si>
    <t>13112</t>
  </si>
  <si>
    <t>12763</t>
  </si>
  <si>
    <t>11491</t>
  </si>
  <si>
    <t>10952</t>
  </si>
  <si>
    <t>10493</t>
  </si>
  <si>
    <t>11611</t>
  </si>
  <si>
    <t>10727</t>
  </si>
  <si>
    <t>6093</t>
  </si>
  <si>
    <t>-2763</t>
  </si>
  <si>
    <t>5479</t>
  </si>
  <si>
    <t>5359</t>
  </si>
  <si>
    <t>5056</t>
  </si>
  <si>
    <t>4959</t>
  </si>
  <si>
    <t>4550</t>
  </si>
  <si>
    <t>5099</t>
  </si>
  <si>
    <t>4634</t>
  </si>
  <si>
    <t>3966</t>
  </si>
  <si>
    <t>4194</t>
  </si>
  <si>
    <t>-2096</t>
  </si>
  <si>
    <t>3695</t>
  </si>
  <si>
    <t>3515</t>
  </si>
  <si>
    <t>3326</t>
  </si>
  <si>
    <t>3145</t>
  </si>
  <si>
    <t>3522</t>
  </si>
  <si>
    <t>3354</t>
  </si>
  <si>
    <t>2920</t>
  </si>
  <si>
    <t>11974</t>
  </si>
  <si>
    <t>10550</t>
  </si>
  <si>
    <t>-5072</t>
  </si>
  <si>
    <t>11513</t>
  </si>
  <si>
    <t>10917</t>
  </si>
  <si>
    <t>10242</t>
  </si>
  <si>
    <t>9724</t>
  </si>
  <si>
    <t>9296</t>
  </si>
  <si>
    <t>10245</t>
  </si>
  <si>
    <t>10020</t>
  </si>
  <si>
    <t>9094</t>
  </si>
  <si>
    <t>10914</t>
  </si>
  <si>
    <t>9819</t>
  </si>
  <si>
    <t>-5095</t>
  </si>
  <si>
    <t>10326</t>
  </si>
  <si>
    <t>8927</t>
  </si>
  <si>
    <t>8637</t>
  </si>
  <si>
    <t>10073</t>
  </si>
  <si>
    <t>9761</t>
  </si>
  <si>
    <t>8712</t>
  </si>
  <si>
    <t>9963</t>
  </si>
  <si>
    <t>6541</t>
  </si>
  <si>
    <t>5895</t>
  </si>
  <si>
    <t>-2846</t>
  </si>
  <si>
    <t>6342</t>
  </si>
  <si>
    <t>5299</t>
  </si>
  <si>
    <t>5070</t>
  </si>
  <si>
    <t>6153</t>
  </si>
  <si>
    <t>5864</t>
  </si>
  <si>
    <t>5360</t>
  </si>
  <si>
    <t>6039</t>
  </si>
  <si>
    <t>5338</t>
  </si>
  <si>
    <t>4716</t>
  </si>
  <si>
    <t>-2122</t>
  </si>
  <si>
    <t>5096</t>
  </si>
  <si>
    <t>5011</t>
  </si>
  <si>
    <t>4523</t>
  </si>
  <si>
    <t>4475</t>
  </si>
  <si>
    <t>5020</t>
  </si>
  <si>
    <t>4725</t>
  </si>
  <si>
    <t>4377</t>
  </si>
  <si>
    <t>5215</t>
  </si>
  <si>
    <t>3384</t>
  </si>
  <si>
    <t>-3531</t>
  </si>
  <si>
    <t>4566</t>
  </si>
  <si>
    <t>4542</t>
  </si>
  <si>
    <t>3774</t>
  </si>
  <si>
    <t>3317</t>
  </si>
  <si>
    <t>2691</t>
  </si>
  <si>
    <t>3493</t>
  </si>
  <si>
    <t>3175</t>
  </si>
  <si>
    <t>2882</t>
  </si>
  <si>
    <t>12929</t>
  </si>
  <si>
    <t>11232</t>
  </si>
  <si>
    <t>-7791</t>
  </si>
  <si>
    <t>11901</t>
  </si>
  <si>
    <t>11757</t>
  </si>
  <si>
    <t>10555</t>
  </si>
  <si>
    <t>9715</t>
  </si>
  <si>
    <t>11915</t>
  </si>
  <si>
    <t>11293</t>
  </si>
  <si>
    <t>4698</t>
  </si>
  <si>
    <t>4181</t>
  </si>
  <si>
    <t>-1217</t>
  </si>
  <si>
    <t>4451</t>
  </si>
  <si>
    <t>4240</t>
  </si>
  <si>
    <t>4214</t>
  </si>
  <si>
    <t>4118</t>
  </si>
  <si>
    <t>4305</t>
  </si>
  <si>
    <t>4197</t>
  </si>
  <si>
    <t>3999</t>
  </si>
  <si>
    <t>11663</t>
  </si>
  <si>
    <t>-5061</t>
  </si>
  <si>
    <t>11484</t>
  </si>
  <si>
    <t>10683</t>
  </si>
  <si>
    <t>10347</t>
  </si>
  <si>
    <t>9680</t>
  </si>
  <si>
    <t>11935</t>
  </si>
  <si>
    <t>11142</t>
  </si>
  <si>
    <t>10104</t>
  </si>
  <si>
    <t>11807</t>
  </si>
  <si>
    <t>7862</t>
  </si>
  <si>
    <t>7080</t>
  </si>
  <si>
    <t>-4282</t>
  </si>
  <si>
    <t>6998</t>
  </si>
  <si>
    <t>6854</t>
  </si>
  <si>
    <t>6169</t>
  </si>
  <si>
    <t>5880</t>
  </si>
  <si>
    <t>5542</t>
  </si>
  <si>
    <t>6473</t>
  </si>
  <si>
    <t>6136</t>
  </si>
  <si>
    <t>5558</t>
  </si>
  <si>
    <t>7369</t>
  </si>
  <si>
    <t>15766</t>
  </si>
  <si>
    <t>16820</t>
  </si>
  <si>
    <t>-6296</t>
  </si>
  <si>
    <t>14173</t>
  </si>
  <si>
    <t>14155</t>
  </si>
  <si>
    <t>12965</t>
  </si>
  <si>
    <t>12629</t>
  </si>
  <si>
    <t>12196</t>
  </si>
  <si>
    <t>14779</t>
  </si>
  <si>
    <t>14335</t>
  </si>
  <si>
    <t>12703</t>
  </si>
  <si>
    <t>16821</t>
  </si>
  <si>
    <t>12924</t>
  </si>
  <si>
    <t>11943</t>
  </si>
  <si>
    <t>-6581</t>
  </si>
  <si>
    <t>12182</t>
  </si>
  <si>
    <t>12037</t>
  </si>
  <si>
    <t>10980</t>
  </si>
  <si>
    <t>10499</t>
  </si>
  <si>
    <t>9780</t>
  </si>
  <si>
    <t>12498</t>
  </si>
  <si>
    <t>11777</t>
  </si>
  <si>
    <t>10503</t>
  </si>
  <si>
    <t>12231</t>
  </si>
  <si>
    <t>14431</t>
  </si>
  <si>
    <t>13089</t>
  </si>
  <si>
    <t>-5842</t>
  </si>
  <si>
    <t>13445</t>
  </si>
  <si>
    <t>12977</t>
  </si>
  <si>
    <t>12029</t>
  </si>
  <si>
    <t>11308</t>
  </si>
  <si>
    <t>10876</t>
  </si>
  <si>
    <t>11866</t>
  </si>
  <si>
    <t>11423</t>
  </si>
  <si>
    <t>10673</t>
  </si>
  <si>
    <t>13101</t>
  </si>
  <si>
    <t>31890</t>
  </si>
  <si>
    <t>28956</t>
  </si>
  <si>
    <t>-14934</t>
  </si>
  <si>
    <t>30239</t>
  </si>
  <si>
    <t>29380</t>
  </si>
  <si>
    <t>26446</t>
  </si>
  <si>
    <t>25089</t>
  </si>
  <si>
    <t>23620</t>
  </si>
  <si>
    <t>28486</t>
  </si>
  <si>
    <t>27682</t>
  </si>
  <si>
    <t>25269</t>
  </si>
  <si>
    <t>29244</t>
  </si>
  <si>
    <t>13536</t>
  </si>
  <si>
    <t>13858</t>
  </si>
  <si>
    <t>-5870</t>
  </si>
  <si>
    <t>12610</t>
  </si>
  <si>
    <t>12466</t>
  </si>
  <si>
    <t>11409</t>
  </si>
  <si>
    <t>10783</t>
  </si>
  <si>
    <t>10062</t>
  </si>
  <si>
    <t>11082</t>
  </si>
  <si>
    <t>10360</t>
  </si>
  <si>
    <t>9880</t>
  </si>
  <si>
    <t>13906</t>
  </si>
  <si>
    <t>35568</t>
  </si>
  <si>
    <t>32002</t>
  </si>
  <si>
    <t>-20066</t>
  </si>
  <si>
    <t>32924</t>
  </si>
  <si>
    <t>31905</t>
  </si>
  <si>
    <t>29022</t>
  </si>
  <si>
    <t>26236</t>
  </si>
  <si>
    <t>24171</t>
  </si>
  <si>
    <t>30809</t>
  </si>
  <si>
    <t>29057</t>
  </si>
  <si>
    <t>25743</t>
  </si>
  <si>
    <t>32290</t>
  </si>
  <si>
    <t>30937</t>
  </si>
  <si>
    <t>29893</t>
  </si>
  <si>
    <t>-14044</t>
  </si>
  <si>
    <t>29376</t>
  </si>
  <si>
    <t>28943</t>
  </si>
  <si>
    <t>27272</t>
  </si>
  <si>
    <t>26195</t>
  </si>
  <si>
    <t>24105</t>
  </si>
  <si>
    <t>28872</t>
  </si>
  <si>
    <t>26944</t>
  </si>
  <si>
    <t>25112</t>
  </si>
  <si>
    <t>30375</t>
  </si>
  <si>
    <t>15391</t>
  </si>
  <si>
    <t>-6946</t>
  </si>
  <si>
    <t>14499</t>
  </si>
  <si>
    <t>13923</t>
  </si>
  <si>
    <t>12723</t>
  </si>
  <si>
    <t>12098</t>
  </si>
  <si>
    <t>11399</t>
  </si>
  <si>
    <t>13466</t>
  </si>
  <si>
    <t>12602</t>
  </si>
  <si>
    <t>11857</t>
  </si>
  <si>
    <t>13733</t>
  </si>
  <si>
    <t>31925</t>
  </si>
  <si>
    <t>30121</t>
  </si>
  <si>
    <t>-13960</t>
  </si>
  <si>
    <t>29855</t>
  </si>
  <si>
    <t>29373</t>
  </si>
  <si>
    <t>27638</t>
  </si>
  <si>
    <t>25434</t>
  </si>
  <si>
    <t>23789</t>
  </si>
  <si>
    <t>27943</t>
  </si>
  <si>
    <t>27003</t>
  </si>
  <si>
    <t>25055</t>
  </si>
  <si>
    <t>30175</t>
  </si>
  <si>
    <t>32114</t>
  </si>
  <si>
    <t>26879</t>
  </si>
  <si>
    <t>-16235</t>
  </si>
  <si>
    <t>30336</t>
  </si>
  <si>
    <t>29423</t>
  </si>
  <si>
    <t>27396</t>
  </si>
  <si>
    <t>24587</t>
  </si>
  <si>
    <t>22534</t>
  </si>
  <si>
    <t>26061</t>
  </si>
  <si>
    <t>25325</t>
  </si>
  <si>
    <t>22969</t>
  </si>
  <si>
    <t>27215</t>
  </si>
  <si>
    <t>29991</t>
  </si>
  <si>
    <t>30650</t>
  </si>
  <si>
    <t>-13841</t>
  </si>
  <si>
    <t>29124</t>
  </si>
  <si>
    <t>28404</t>
  </si>
  <si>
    <t>26267</t>
  </si>
  <si>
    <t>24774</t>
  </si>
  <si>
    <t>22746</t>
  </si>
  <si>
    <t>27727</t>
  </si>
  <si>
    <t>26110</t>
  </si>
  <si>
    <t>23971</t>
  </si>
  <si>
    <t>30938</t>
  </si>
  <si>
    <t>20338</t>
  </si>
  <si>
    <t>19082</t>
  </si>
  <si>
    <t>-8956</t>
  </si>
  <si>
    <t>19108</t>
  </si>
  <si>
    <t>18616</t>
  </si>
  <si>
    <t>17416</t>
  </si>
  <si>
    <t>16467</t>
  </si>
  <si>
    <t>15633</t>
  </si>
  <si>
    <t>19032</t>
  </si>
  <si>
    <t>18240</t>
  </si>
  <si>
    <t>16581</t>
  </si>
  <si>
    <t>19094</t>
  </si>
  <si>
    <t>23532</t>
  </si>
  <si>
    <t>21846</t>
  </si>
  <si>
    <t>-13742</t>
  </si>
  <si>
    <t>22268</t>
  </si>
  <si>
    <t>21630</t>
  </si>
  <si>
    <t>19852</t>
  </si>
  <si>
    <t>18475</t>
  </si>
  <si>
    <t>17131</t>
  </si>
  <si>
    <t>22300</t>
  </si>
  <si>
    <t>21060</t>
  </si>
  <si>
    <t>17908</t>
  </si>
  <si>
    <t>21858</t>
  </si>
  <si>
    <t>29168</t>
  </si>
  <si>
    <t>26283</t>
  </si>
  <si>
    <t>-14929</t>
  </si>
  <si>
    <t>27276</t>
  </si>
  <si>
    <t>26553</t>
  </si>
  <si>
    <t>24216</t>
  </si>
  <si>
    <t>22846</t>
  </si>
  <si>
    <t>21433</t>
  </si>
  <si>
    <t>25449</t>
  </si>
  <si>
    <t>24585</t>
  </si>
  <si>
    <t>21890</t>
  </si>
  <si>
    <t>27051</t>
  </si>
  <si>
    <t>7479</t>
  </si>
  <si>
    <t>7459</t>
  </si>
  <si>
    <t>-3520</t>
  </si>
  <si>
    <t>6750</t>
  </si>
  <si>
    <t>5954</t>
  </si>
  <si>
    <t>5317</t>
  </si>
  <si>
    <t>5051</t>
  </si>
  <si>
    <t>6284</t>
  </si>
  <si>
    <t>5503</t>
  </si>
  <si>
    <t>32227</t>
  </si>
  <si>
    <t>26220</t>
  </si>
  <si>
    <t>-16157</t>
  </si>
  <si>
    <t>29742</t>
  </si>
  <si>
    <t>29077</t>
  </si>
  <si>
    <t>27594</t>
  </si>
  <si>
    <t>25240</t>
  </si>
  <si>
    <t>22643</t>
  </si>
  <si>
    <t>27635</t>
  </si>
  <si>
    <t>26473</t>
  </si>
  <si>
    <t>23391</t>
  </si>
  <si>
    <t>26941</t>
  </si>
  <si>
    <t>9100</t>
  </si>
  <si>
    <t>-2961</t>
  </si>
  <si>
    <t>8876</t>
  </si>
  <si>
    <t>8092</t>
  </si>
  <si>
    <t>7912</t>
  </si>
  <si>
    <t>7621</t>
  </si>
  <si>
    <t>8696</t>
  </si>
  <si>
    <t>8646</t>
  </si>
  <si>
    <t>8098</t>
  </si>
  <si>
    <t>11168</t>
  </si>
  <si>
    <t>9248</t>
  </si>
  <si>
    <t>-5420</t>
  </si>
  <si>
    <t>10736</t>
  </si>
  <si>
    <t>10737</t>
  </si>
  <si>
    <t>10401</t>
  </si>
  <si>
    <t>8779</t>
  </si>
  <si>
    <t>8021</t>
  </si>
  <si>
    <t>9050</t>
  </si>
  <si>
    <t>8730</t>
  </si>
  <si>
    <t>7667</t>
  </si>
  <si>
    <t>11004</t>
  </si>
  <si>
    <t>9386</t>
  </si>
  <si>
    <t>-5218</t>
  </si>
  <si>
    <t>10691</t>
  </si>
  <si>
    <t>10114</t>
  </si>
  <si>
    <t>8888</t>
  </si>
  <si>
    <t>8610</t>
  </si>
  <si>
    <t>7742</t>
  </si>
  <si>
    <t>9097</t>
  </si>
  <si>
    <t>8662</t>
  </si>
  <si>
    <t>8037</t>
  </si>
  <si>
    <t>8582</t>
  </si>
  <si>
    <t>7993</t>
  </si>
  <si>
    <t>-3889</t>
  </si>
  <si>
    <t>7994</t>
  </si>
  <si>
    <t>7848</t>
  </si>
  <si>
    <t>7076</t>
  </si>
  <si>
    <t>6633</t>
  </si>
  <si>
    <t>6138</t>
  </si>
  <si>
    <t>7293</t>
  </si>
  <si>
    <t>7149</t>
  </si>
  <si>
    <t>8233</t>
  </si>
  <si>
    <t>7140</t>
  </si>
  <si>
    <t>-4093</t>
  </si>
  <si>
    <t>8090</t>
  </si>
  <si>
    <t>6781</t>
  </si>
  <si>
    <t>5965</t>
  </si>
  <si>
    <t>5621</t>
  </si>
  <si>
    <t>6219</t>
  </si>
  <si>
    <t>5822</t>
  </si>
  <si>
    <t>-2926</t>
  </si>
  <si>
    <t>8464</t>
  </si>
  <si>
    <t>7449</t>
  </si>
  <si>
    <t>7295</t>
  </si>
  <si>
    <t>9237</t>
  </si>
  <si>
    <t>8415</t>
  </si>
  <si>
    <t>26243</t>
  </si>
  <si>
    <t>22458</t>
  </si>
  <si>
    <t>-11585</t>
  </si>
  <si>
    <t>24899</t>
  </si>
  <si>
    <t>23843</t>
  </si>
  <si>
    <t>22497</t>
  </si>
  <si>
    <t>20155</t>
  </si>
  <si>
    <t>19001</t>
  </si>
  <si>
    <t>22790</t>
  </si>
  <si>
    <t>21782</t>
  </si>
  <si>
    <t>20479</t>
  </si>
  <si>
    <t>22614</t>
  </si>
  <si>
    <t>6414</t>
  </si>
  <si>
    <t>6504</t>
  </si>
  <si>
    <t>-3258</t>
  </si>
  <si>
    <t>5970</t>
  </si>
  <si>
    <t>5670</t>
  </si>
  <si>
    <t>4996</t>
  </si>
  <si>
    <t>4838</t>
  </si>
  <si>
    <t>4730</t>
  </si>
  <si>
    <t>5316</t>
  </si>
  <si>
    <t>4548</t>
  </si>
  <si>
    <t>27799</t>
  </si>
  <si>
    <t>25271</t>
  </si>
  <si>
    <t>-14828</t>
  </si>
  <si>
    <t>26325</t>
  </si>
  <si>
    <t>25020</t>
  </si>
  <si>
    <t>23072</t>
  </si>
  <si>
    <t>21364</t>
  </si>
  <si>
    <t>19268</t>
  </si>
  <si>
    <t>24375</t>
  </si>
  <si>
    <t>23103</t>
  </si>
  <si>
    <t>21308</t>
  </si>
  <si>
    <t>25415</t>
  </si>
  <si>
    <t>6267</t>
  </si>
  <si>
    <t>6389</t>
  </si>
  <si>
    <t>-3226</t>
  </si>
  <si>
    <t>5692</t>
  </si>
  <si>
    <t>5667</t>
  </si>
  <si>
    <t>5187</t>
  </si>
  <si>
    <t>4994</t>
  </si>
  <si>
    <t>4658</t>
  </si>
  <si>
    <t>6050</t>
  </si>
  <si>
    <t>5947</t>
  </si>
  <si>
    <t>5370</t>
  </si>
  <si>
    <t>6437</t>
  </si>
  <si>
    <t>11130</t>
  </si>
  <si>
    <t>9668</t>
  </si>
  <si>
    <t>-4462</t>
  </si>
  <si>
    <t>10693</t>
  </si>
  <si>
    <t>10261</t>
  </si>
  <si>
    <t>9480</t>
  </si>
  <si>
    <t>8758</t>
  </si>
  <si>
    <t>7960</t>
  </si>
  <si>
    <t>9325</t>
  </si>
  <si>
    <t>9036</t>
  </si>
  <si>
    <t>8590</t>
  </si>
  <si>
    <t>9669</t>
  </si>
  <si>
    <t>7549</t>
  </si>
  <si>
    <t>7017</t>
  </si>
  <si>
    <t>-3532</t>
  </si>
  <si>
    <t>7103</t>
  </si>
  <si>
    <t>6776</t>
  </si>
  <si>
    <t>6295</t>
  </si>
  <si>
    <t>5627</t>
  </si>
  <si>
    <t>7534</t>
  </si>
  <si>
    <t>7100</t>
  </si>
  <si>
    <t>6455</t>
  </si>
  <si>
    <t>9007</t>
  </si>
  <si>
    <t>9566</t>
  </si>
  <si>
    <t>-2741</t>
  </si>
  <si>
    <t>8545</t>
  </si>
  <si>
    <t>8401</t>
  </si>
  <si>
    <t>7967</t>
  </si>
  <si>
    <t>7527</t>
  </si>
  <si>
    <t>8420</t>
  </si>
  <si>
    <t>8271</t>
  </si>
  <si>
    <t>7820</t>
  </si>
  <si>
    <t>8102</t>
  </si>
  <si>
    <t>-3491</t>
  </si>
  <si>
    <t>7657</t>
  </si>
  <si>
    <t>7300</t>
  </si>
  <si>
    <t>6423</t>
  </si>
  <si>
    <t>6258</t>
  </si>
  <si>
    <t>5963</t>
  </si>
  <si>
    <t>7059</t>
  </si>
  <si>
    <t>6963</t>
  </si>
  <si>
    <t>6302</t>
  </si>
  <si>
    <t>9584</t>
  </si>
  <si>
    <t>8057</t>
  </si>
  <si>
    <t>-4228</t>
  </si>
  <si>
    <t>9395</t>
  </si>
  <si>
    <t>8016</t>
  </si>
  <si>
    <t>7366</t>
  </si>
  <si>
    <t>6548</t>
  </si>
  <si>
    <t>7159</t>
  </si>
  <si>
    <t>7152</t>
  </si>
  <si>
    <t>6716</t>
  </si>
  <si>
    <t>5694</t>
  </si>
  <si>
    <t>5938</t>
  </si>
  <si>
    <t>-2456</t>
  </si>
  <si>
    <t>5524</t>
  </si>
  <si>
    <t>5068</t>
  </si>
  <si>
    <t>4696</t>
  </si>
  <si>
    <t>4673</t>
  </si>
  <si>
    <t>4132</t>
  </si>
  <si>
    <t>4886</t>
  </si>
  <si>
    <t>4884</t>
  </si>
  <si>
    <t>4642</t>
  </si>
  <si>
    <t>-2613</t>
  </si>
  <si>
    <t>5705</t>
  </si>
  <si>
    <t>5513</t>
  </si>
  <si>
    <t>4923</t>
  </si>
  <si>
    <t>4489</t>
  </si>
  <si>
    <t>4812</t>
  </si>
  <si>
    <t>4643</t>
  </si>
  <si>
    <t>8302</t>
  </si>
  <si>
    <t>7940</t>
  </si>
  <si>
    <t>-3962</t>
  </si>
  <si>
    <t>8169</t>
  </si>
  <si>
    <t>7659</t>
  </si>
  <si>
    <t>7280</t>
  </si>
  <si>
    <t>7231</t>
  </si>
  <si>
    <t>6576</t>
  </si>
  <si>
    <t>7919</t>
  </si>
  <si>
    <t>7901</t>
  </si>
  <si>
    <t>6909</t>
  </si>
  <si>
    <t>6733</t>
  </si>
  <si>
    <t>6880</t>
  </si>
  <si>
    <t>-3753</t>
  </si>
  <si>
    <t>6397</t>
  </si>
  <si>
    <t>6252</t>
  </si>
  <si>
    <t>5698</t>
  </si>
  <si>
    <t>5263</t>
  </si>
  <si>
    <t>4951</t>
  </si>
  <si>
    <t>7045</t>
  </si>
  <si>
    <t>6787</t>
  </si>
  <si>
    <t>5861</t>
  </si>
  <si>
    <t>8812</t>
  </si>
  <si>
    <t>8190</t>
  </si>
  <si>
    <t>-3022</t>
  </si>
  <si>
    <t>8235</t>
  </si>
  <si>
    <t>8019</t>
  </si>
  <si>
    <t>7682</t>
  </si>
  <si>
    <t>6894</t>
  </si>
  <si>
    <t>7714</t>
  </si>
  <si>
    <t>7426</t>
  </si>
  <si>
    <t>7136</t>
  </si>
  <si>
    <t>24084</t>
  </si>
  <si>
    <t>19099</t>
  </si>
  <si>
    <t>-9985</t>
  </si>
  <si>
    <t>23028</t>
  </si>
  <si>
    <t>22812</t>
  </si>
  <si>
    <t>21180</t>
  </si>
  <si>
    <t>20002</t>
  </si>
  <si>
    <t>17409</t>
  </si>
  <si>
    <t>21736</t>
  </si>
  <si>
    <t>21159</t>
  </si>
  <si>
    <t>19718</t>
  </si>
  <si>
    <t>19382</t>
  </si>
  <si>
    <t>23946</t>
  </si>
  <si>
    <t>18573</t>
  </si>
  <si>
    <t>-9373</t>
  </si>
  <si>
    <t>23222</t>
  </si>
  <si>
    <t>22742</t>
  </si>
  <si>
    <t>22283</t>
  </si>
  <si>
    <t>19853</t>
  </si>
  <si>
    <t>18544</t>
  </si>
  <si>
    <t>21967</t>
  </si>
  <si>
    <t>21221</t>
  </si>
  <si>
    <t>19437</t>
  </si>
  <si>
    <t>19005</t>
  </si>
  <si>
    <t>21575</t>
  </si>
  <si>
    <t>16097</t>
  </si>
  <si>
    <t>-10478</t>
  </si>
  <si>
    <t>19979</t>
  </si>
  <si>
    <t>19548</t>
  </si>
  <si>
    <t>18629</t>
  </si>
  <si>
    <t>16735</t>
  </si>
  <si>
    <t>15542</t>
  </si>
  <si>
    <t>19822</t>
  </si>
  <si>
    <t>18812</t>
  </si>
  <si>
    <t>17611</t>
  </si>
  <si>
    <t>16673</t>
  </si>
  <si>
    <t>21655</t>
  </si>
  <si>
    <t>19529</t>
  </si>
  <si>
    <t>-8126</t>
  </si>
  <si>
    <t>20646</t>
  </si>
  <si>
    <t>20213</t>
  </si>
  <si>
    <t>19205</t>
  </si>
  <si>
    <t>18910</t>
  </si>
  <si>
    <t>17110</t>
  </si>
  <si>
    <t>21958</t>
  </si>
  <si>
    <t>21140</t>
  </si>
  <si>
    <t>20250</t>
  </si>
  <si>
    <t>19818</t>
  </si>
  <si>
    <t>21541</t>
  </si>
  <si>
    <t>17229</t>
  </si>
  <si>
    <t>-10312</t>
  </si>
  <si>
    <t>20719</t>
  </si>
  <si>
    <t>20287</t>
  </si>
  <si>
    <t>19517</t>
  </si>
  <si>
    <t>17645</t>
  </si>
  <si>
    <t>15773</t>
  </si>
  <si>
    <t>20038</t>
  </si>
  <si>
    <t>19101</t>
  </si>
  <si>
    <t>17949</t>
  </si>
  <si>
    <t>17373</t>
  </si>
  <si>
    <t>20231</t>
  </si>
  <si>
    <t>18124</t>
  </si>
  <si>
    <t>-11107</t>
  </si>
  <si>
    <t>19475</t>
  </si>
  <si>
    <t>18467</t>
  </si>
  <si>
    <t>17109</t>
  </si>
  <si>
    <t>15669</t>
  </si>
  <si>
    <t>14205</t>
  </si>
  <si>
    <t>21693</t>
  </si>
  <si>
    <t>20539</t>
  </si>
  <si>
    <t>18941</t>
  </si>
  <si>
    <t>18412</t>
  </si>
  <si>
    <t>34529</t>
  </si>
  <si>
    <t>25647</t>
  </si>
  <si>
    <t>-17282</t>
  </si>
  <si>
    <t>31857</t>
  </si>
  <si>
    <t>30968</t>
  </si>
  <si>
    <t>28704</t>
  </si>
  <si>
    <t>25665</t>
  </si>
  <si>
    <t>23523</t>
  </si>
  <si>
    <t>26926</t>
  </si>
  <si>
    <t>25771</t>
  </si>
  <si>
    <t>23303</t>
  </si>
  <si>
    <t>25792</t>
  </si>
  <si>
    <t>18235</t>
  </si>
  <si>
    <t>17307</t>
  </si>
  <si>
    <t>-7228</t>
  </si>
  <si>
    <t>17370</t>
  </si>
  <si>
    <t>17063</t>
  </si>
  <si>
    <t>15907</t>
  </si>
  <si>
    <t>15011</t>
  </si>
  <si>
    <t>13664</t>
  </si>
  <si>
    <t>16526</t>
  </si>
  <si>
    <t>15654</t>
  </si>
  <si>
    <t>17308</t>
  </si>
  <si>
    <t>19233</t>
  </si>
  <si>
    <t>16552</t>
  </si>
  <si>
    <t>-9681</t>
  </si>
  <si>
    <t>18513</t>
  </si>
  <si>
    <t>18224</t>
  </si>
  <si>
    <t>16915</t>
  </si>
  <si>
    <t>15618</t>
  </si>
  <si>
    <t>14028</t>
  </si>
  <si>
    <t>15820</t>
  </si>
  <si>
    <t>14524</t>
  </si>
  <si>
    <t>13216</t>
  </si>
  <si>
    <t>16984</t>
  </si>
  <si>
    <t>17024</t>
  </si>
  <si>
    <t>16012</t>
  </si>
  <si>
    <t>-7662</t>
  </si>
  <si>
    <t>16532</t>
  </si>
  <si>
    <t>15242</t>
  </si>
  <si>
    <t>14197</t>
  </si>
  <si>
    <t>15668</t>
  </si>
  <si>
    <t>15092</t>
  </si>
  <si>
    <t>14216</t>
  </si>
  <si>
    <t>16212</t>
  </si>
  <si>
    <t>19641</t>
  </si>
  <si>
    <t>15514</t>
  </si>
  <si>
    <t>-10777</t>
  </si>
  <si>
    <t>19130</t>
  </si>
  <si>
    <t>18986</t>
  </si>
  <si>
    <t>17545</t>
  </si>
  <si>
    <t>15877</t>
  </si>
  <si>
    <t>13398</t>
  </si>
  <si>
    <t>15870</t>
  </si>
  <si>
    <t>14709</t>
  </si>
  <si>
    <t>13220</t>
  </si>
  <si>
    <t>22369</t>
  </si>
  <si>
    <t>17425</t>
  </si>
  <si>
    <t>-12294</t>
  </si>
  <si>
    <t>21232</t>
  </si>
  <si>
    <t>20548</t>
  </si>
  <si>
    <t>19209</t>
  </si>
  <si>
    <t>17259</t>
  </si>
  <si>
    <t>14855</t>
  </si>
  <si>
    <t>19340</t>
  </si>
  <si>
    <t>18325</t>
  </si>
  <si>
    <t>16421</t>
  </si>
  <si>
    <t>17841</t>
  </si>
  <si>
    <t>20865</t>
  </si>
  <si>
    <t>17567</t>
  </si>
  <si>
    <t>-12398</t>
  </si>
  <si>
    <t>19560</t>
  </si>
  <si>
    <t>18837</t>
  </si>
  <si>
    <t>17392</t>
  </si>
  <si>
    <t>15793</t>
  </si>
  <si>
    <t>13804</t>
  </si>
  <si>
    <t>16763</t>
  </si>
  <si>
    <t>15251</t>
  </si>
  <si>
    <t>14343</t>
  </si>
  <si>
    <t>17857</t>
  </si>
  <si>
    <t>20538</t>
  </si>
  <si>
    <t>16545</t>
  </si>
  <si>
    <t>-13093</t>
  </si>
  <si>
    <t>19603</t>
  </si>
  <si>
    <t>18729</t>
  </si>
  <si>
    <t>17139</t>
  </si>
  <si>
    <t>15698</t>
  </si>
  <si>
    <t>13821</t>
  </si>
  <si>
    <t>18257</t>
  </si>
  <si>
    <t>16516</t>
  </si>
  <si>
    <t>14757</t>
  </si>
  <si>
    <t>16666</t>
  </si>
  <si>
    <t>19550</t>
  </si>
  <si>
    <t>14244</t>
  </si>
  <si>
    <t>-11956</t>
  </si>
  <si>
    <t>18576</t>
  </si>
  <si>
    <t>17843</t>
  </si>
  <si>
    <t>16530</t>
  </si>
  <si>
    <t>14654</t>
  </si>
  <si>
    <t>12775</t>
  </si>
  <si>
    <t>15560</t>
  </si>
  <si>
    <t>14663</t>
  </si>
  <si>
    <t>13182</t>
  </si>
  <si>
    <t>14826</t>
  </si>
  <si>
    <t>19405</t>
  </si>
  <si>
    <t>17012</t>
  </si>
  <si>
    <t>-9393</t>
  </si>
  <si>
    <t>18249</t>
  </si>
  <si>
    <t>17814</t>
  </si>
  <si>
    <t>17138</t>
  </si>
  <si>
    <t>16411</t>
  </si>
  <si>
    <t>14077</t>
  </si>
  <si>
    <t>16874</t>
  </si>
  <si>
    <t>16254</t>
  </si>
  <si>
    <t>14032</t>
  </si>
  <si>
    <t>17301</t>
  </si>
  <si>
    <t>32992</t>
  </si>
  <si>
    <t>31480</t>
  </si>
  <si>
    <t>-13513</t>
  </si>
  <si>
    <t>31255</t>
  </si>
  <si>
    <t>30945</t>
  </si>
  <si>
    <t>28483</t>
  </si>
  <si>
    <t>27445</t>
  </si>
  <si>
    <t>25506</t>
  </si>
  <si>
    <t>29052</t>
  </si>
  <si>
    <t>27381</t>
  </si>
  <si>
    <t>25662</t>
  </si>
  <si>
    <t>31913</t>
  </si>
  <si>
    <t>31880</t>
  </si>
  <si>
    <t>28445</t>
  </si>
  <si>
    <t>-16035</t>
  </si>
  <si>
    <t>30157</t>
  </si>
  <si>
    <t>29412</t>
  </si>
  <si>
    <t>26875</t>
  </si>
  <si>
    <t>24928</t>
  </si>
  <si>
    <t>23007</t>
  </si>
  <si>
    <t>28788</t>
  </si>
  <si>
    <t>26454</t>
  </si>
  <si>
    <t>24589</t>
  </si>
  <si>
    <t>29024</t>
  </si>
  <si>
    <t>31161</t>
  </si>
  <si>
    <t>28107</t>
  </si>
  <si>
    <t>-15654</t>
  </si>
  <si>
    <t>28997</t>
  </si>
  <si>
    <t>27963</t>
  </si>
  <si>
    <t>25632</t>
  </si>
  <si>
    <t>24548</t>
  </si>
  <si>
    <t>22687</t>
  </si>
  <si>
    <t>26786</t>
  </si>
  <si>
    <t>24768</t>
  </si>
  <si>
    <t>22277</t>
  </si>
  <si>
    <t>28550</t>
  </si>
  <si>
    <t>33751</t>
  </si>
  <si>
    <t>-18673</t>
  </si>
  <si>
    <t>31416</t>
  </si>
  <si>
    <t>30119</t>
  </si>
  <si>
    <t>26905</t>
  </si>
  <si>
    <t>24863</t>
  </si>
  <si>
    <t>22535</t>
  </si>
  <si>
    <t>27704</t>
  </si>
  <si>
    <t>25677</t>
  </si>
  <si>
    <t>23536</t>
  </si>
  <si>
    <t>29166</t>
  </si>
  <si>
    <t>33424</t>
  </si>
  <si>
    <t>31222</t>
  </si>
  <si>
    <t>-14452</t>
  </si>
  <si>
    <t>32057</t>
  </si>
  <si>
    <t>31191</t>
  </si>
  <si>
    <t>28932</t>
  </si>
  <si>
    <t>27246</t>
  </si>
  <si>
    <t>25465</t>
  </si>
  <si>
    <t>30515</t>
  </si>
  <si>
    <t>29738</t>
  </si>
  <si>
    <t>27124</t>
  </si>
  <si>
    <t>31547</t>
  </si>
  <si>
    <t>29508</t>
  </si>
  <si>
    <t>24881</t>
  </si>
  <si>
    <t>-15829</t>
  </si>
  <si>
    <t>27069</t>
  </si>
  <si>
    <t>26490</t>
  </si>
  <si>
    <t>24710</t>
  </si>
  <si>
    <t>22740</t>
  </si>
  <si>
    <t>20147</t>
  </si>
  <si>
    <t>24855</t>
  </si>
  <si>
    <t>23461</t>
  </si>
  <si>
    <t>20751</t>
  </si>
  <si>
    <t>25314</t>
  </si>
  <si>
    <t>32805</t>
  </si>
  <si>
    <t>31020</t>
  </si>
  <si>
    <t>-15929</t>
  </si>
  <si>
    <t>30616</t>
  </si>
  <si>
    <t>30184</t>
  </si>
  <si>
    <t>27610</t>
  </si>
  <si>
    <t>25232</t>
  </si>
  <si>
    <t>23905</t>
  </si>
  <si>
    <t>29094</t>
  </si>
  <si>
    <t>27599</t>
  </si>
  <si>
    <t>24817</t>
  </si>
  <si>
    <t>31458</t>
  </si>
  <si>
    <t>43623</t>
  </si>
  <si>
    <t>39871</t>
  </si>
  <si>
    <t>-23003</t>
  </si>
  <si>
    <t>41259</t>
  </si>
  <si>
    <t>40339</t>
  </si>
  <si>
    <t>37179</t>
  </si>
  <si>
    <t>33491</t>
  </si>
  <si>
    <t>31774</t>
  </si>
  <si>
    <t>38313</t>
  </si>
  <si>
    <t>36404</t>
  </si>
  <si>
    <t>32353</t>
  </si>
  <si>
    <t>40447</t>
  </si>
  <si>
    <t>30438</t>
  </si>
  <si>
    <t>-16706</t>
  </si>
  <si>
    <t>28057</t>
  </si>
  <si>
    <t>26735</t>
  </si>
  <si>
    <t>23336</t>
  </si>
  <si>
    <t>21408</t>
  </si>
  <si>
    <t>25995</t>
  </si>
  <si>
    <t>24979</t>
  </si>
  <si>
    <t>22353</t>
  </si>
  <si>
    <t>25776</t>
  </si>
  <si>
    <t>12311</t>
  </si>
  <si>
    <t>10221</t>
  </si>
  <si>
    <t>-4890</t>
  </si>
  <si>
    <t>11315</t>
  </si>
  <si>
    <t>10971</t>
  </si>
  <si>
    <t>10101</t>
  </si>
  <si>
    <t>8854</t>
  </si>
  <si>
    <t>8485</t>
  </si>
  <si>
    <t>29421</t>
  </si>
  <si>
    <t>25095</t>
  </si>
  <si>
    <t>-16020</t>
  </si>
  <si>
    <t>26951</t>
  </si>
  <si>
    <t>26037</t>
  </si>
  <si>
    <t>23722</t>
  </si>
  <si>
    <t>22477</t>
  </si>
  <si>
    <t>20952</t>
  </si>
  <si>
    <t>26119</t>
  </si>
  <si>
    <t>24498</t>
  </si>
  <si>
    <t>21457</t>
  </si>
  <si>
    <t>25389</t>
  </si>
  <si>
    <t>43927</t>
  </si>
  <si>
    <t>39386</t>
  </si>
  <si>
    <t>-23139</t>
  </si>
  <si>
    <t>41023</t>
  </si>
  <si>
    <t>39928</t>
  </si>
  <si>
    <t>36938</t>
  </si>
  <si>
    <t>34350</t>
  </si>
  <si>
    <t>30545</t>
  </si>
  <si>
    <t>36397</t>
  </si>
  <si>
    <t>35342</t>
  </si>
  <si>
    <t>31387</t>
  </si>
  <si>
    <t>39674</t>
  </si>
  <si>
    <t>21798</t>
  </si>
  <si>
    <t>21236</t>
  </si>
  <si>
    <t>-8962</t>
  </si>
  <si>
    <t>20783</t>
  </si>
  <si>
    <t>20495</t>
  </si>
  <si>
    <t>19583</t>
  </si>
  <si>
    <t>18285</t>
  </si>
  <si>
    <t>16557</t>
  </si>
  <si>
    <t>20301</t>
  </si>
  <si>
    <t>18909</t>
  </si>
  <si>
    <t>17900</t>
  </si>
  <si>
    <t>21524</t>
  </si>
  <si>
    <t>29204</t>
  </si>
  <si>
    <t>23860</t>
  </si>
  <si>
    <t>-10844</t>
  </si>
  <si>
    <t>28164</t>
  </si>
  <si>
    <t>27732</t>
  </si>
  <si>
    <t>25692</t>
  </si>
  <si>
    <t>24083</t>
  </si>
  <si>
    <t>22738</t>
  </si>
  <si>
    <t>26606</t>
  </si>
  <si>
    <t>25448</t>
  </si>
  <si>
    <t>24436</t>
  </si>
  <si>
    <t>23583</t>
  </si>
  <si>
    <t>19832</t>
  </si>
  <si>
    <t>-9751</t>
  </si>
  <si>
    <t>22424</t>
  </si>
  <si>
    <t>21991</t>
  </si>
  <si>
    <t>20261</t>
  </si>
  <si>
    <t>18675</t>
  </si>
  <si>
    <t>17580</t>
  </si>
  <si>
    <t>23136</t>
  </si>
  <si>
    <t>22977</t>
  </si>
  <si>
    <t>20912</t>
  </si>
  <si>
    <t>20120</t>
  </si>
  <si>
    <t>28010</t>
  </si>
  <si>
    <t>21747</t>
  </si>
  <si>
    <t>-11263</t>
  </si>
  <si>
    <t>26081</t>
  </si>
  <si>
    <t>25360</t>
  </si>
  <si>
    <t>24161</t>
  </si>
  <si>
    <t>23224</t>
  </si>
  <si>
    <t>21592</t>
  </si>
  <si>
    <t>25438</t>
  </si>
  <si>
    <t>25004</t>
  </si>
  <si>
    <t>22626</t>
  </si>
  <si>
    <t>21892</t>
  </si>
  <si>
    <t>21521</t>
  </si>
  <si>
    <t>18764</t>
  </si>
  <si>
    <t>-8257</t>
  </si>
  <si>
    <t>20201</t>
  </si>
  <si>
    <t>19625</t>
  </si>
  <si>
    <t>19050</t>
  </si>
  <si>
    <t>17595</t>
  </si>
  <si>
    <t>16443</t>
  </si>
  <si>
    <t>20638</t>
  </si>
  <si>
    <t>19774</t>
  </si>
  <si>
    <t>18908</t>
  </si>
  <si>
    <t>28259</t>
  </si>
  <si>
    <t>22244</t>
  </si>
  <si>
    <t>-10515</t>
  </si>
  <si>
    <t>27539</t>
  </si>
  <si>
    <t>26531</t>
  </si>
  <si>
    <t>25379</t>
  </si>
  <si>
    <t>23752</t>
  </si>
  <si>
    <t>21734</t>
  </si>
  <si>
    <t>25250</t>
  </si>
  <si>
    <t>24320</t>
  </si>
  <si>
    <t>22832</t>
  </si>
  <si>
    <t>22400</t>
  </si>
  <si>
    <t>25917</t>
  </si>
  <si>
    <t>20258</t>
  </si>
  <si>
    <t>-10659</t>
  </si>
  <si>
    <t>24740</t>
  </si>
  <si>
    <t>23876</t>
  </si>
  <si>
    <t>22484</t>
  </si>
  <si>
    <t>20732</t>
  </si>
  <si>
    <t>19148</t>
  </si>
  <si>
    <t>22996</t>
  </si>
  <si>
    <t>22588</t>
  </si>
  <si>
    <t>21076</t>
  </si>
  <si>
    <t>20596</t>
  </si>
  <si>
    <t>22616</t>
  </si>
  <si>
    <t>20426</t>
  </si>
  <si>
    <t>-7190</t>
  </si>
  <si>
    <t>21752</t>
  </si>
  <si>
    <t>21025</t>
  </si>
  <si>
    <t>20443</t>
  </si>
  <si>
    <t>19815</t>
  </si>
  <si>
    <t>18883</t>
  </si>
  <si>
    <t>23155</t>
  </si>
  <si>
    <t>22048</t>
  </si>
  <si>
    <t>21314</t>
  </si>
  <si>
    <t>20714</t>
  </si>
  <si>
    <t>22609</t>
  </si>
  <si>
    <t>18817</t>
  </si>
  <si>
    <t>-9292</t>
  </si>
  <si>
    <t>21743</t>
  </si>
  <si>
    <t>20728</t>
  </si>
  <si>
    <t>19980</t>
  </si>
  <si>
    <t>18803</t>
  </si>
  <si>
    <t>17795</t>
  </si>
  <si>
    <t>22275</t>
  </si>
  <si>
    <t>20691</t>
  </si>
  <si>
    <t>19393</t>
  </si>
  <si>
    <t>19105</t>
  </si>
  <si>
    <t>21172</t>
  </si>
  <si>
    <t>19324</t>
  </si>
  <si>
    <t>-10348</t>
  </si>
  <si>
    <t>20592</t>
  </si>
  <si>
    <t>20157</t>
  </si>
  <si>
    <t>19280</t>
  </si>
  <si>
    <t>18101</t>
  </si>
  <si>
    <t>16656</t>
  </si>
  <si>
    <t>24254</t>
  </si>
  <si>
    <t>22661</t>
  </si>
  <si>
    <t>20403</t>
  </si>
  <si>
    <t>19467</t>
  </si>
  <si>
    <t>22217</t>
  </si>
  <si>
    <t>17590</t>
  </si>
  <si>
    <t>-10627</t>
  </si>
  <si>
    <t>21016</t>
  </si>
  <si>
    <t>20368</t>
  </si>
  <si>
    <t>19072</t>
  </si>
  <si>
    <t>17698</t>
  </si>
  <si>
    <t>16539</t>
  </si>
  <si>
    <t>21098</t>
  </si>
  <si>
    <t>20209</t>
  </si>
  <si>
    <t>18455</t>
  </si>
  <si>
    <t>17735</t>
  </si>
  <si>
    <t>21950</t>
  </si>
  <si>
    <t>19503</t>
  </si>
  <si>
    <t>-9447</t>
  </si>
  <si>
    <t>21086</t>
  </si>
  <si>
    <t>20942</t>
  </si>
  <si>
    <t>19922</t>
  </si>
  <si>
    <t>18146</t>
  </si>
  <si>
    <t>16369</t>
  </si>
  <si>
    <t>22503</t>
  </si>
  <si>
    <t>21615</t>
  </si>
  <si>
    <t>20559</t>
  </si>
  <si>
    <t>22841</t>
  </si>
  <si>
    <t>18606</t>
  </si>
  <si>
    <t>-7735</t>
  </si>
  <si>
    <t>22409</t>
  </si>
  <si>
    <t>21977</t>
  </si>
  <si>
    <t>20819</t>
  </si>
  <si>
    <t>19523</t>
  </si>
  <si>
    <t>18011</t>
  </si>
  <si>
    <t>20887</t>
  </si>
  <si>
    <t>19861</t>
  </si>
  <si>
    <t>19566</t>
  </si>
  <si>
    <t>18827</t>
  </si>
  <si>
    <t>-9316</t>
  </si>
  <si>
    <t>21778</t>
  </si>
  <si>
    <t>21477</t>
  </si>
  <si>
    <t>20182</t>
  </si>
  <si>
    <t>18693</t>
  </si>
  <si>
    <t>16940</t>
  </si>
  <si>
    <t>21990</t>
  </si>
  <si>
    <t>20820</t>
  </si>
  <si>
    <t>19607</t>
  </si>
  <si>
    <t>19019</t>
  </si>
  <si>
    <t>20910</t>
  </si>
  <si>
    <t>17970</t>
  </si>
  <si>
    <t>-9940</t>
  </si>
  <si>
    <t>19993</t>
  </si>
  <si>
    <t>19555</t>
  </si>
  <si>
    <t>18259</t>
  </si>
  <si>
    <t>16770</t>
  </si>
  <si>
    <t>15760</t>
  </si>
  <si>
    <t>21596</t>
  </si>
  <si>
    <t>20588</t>
  </si>
  <si>
    <t>19218</t>
  </si>
  <si>
    <t>18450</t>
  </si>
  <si>
    <t>21010</t>
  </si>
  <si>
    <t>14805</t>
  </si>
  <si>
    <t>-10205</t>
  </si>
  <si>
    <t>20263</t>
  </si>
  <si>
    <t>19398</t>
  </si>
  <si>
    <t>17933</t>
  </si>
  <si>
    <t>15723</t>
  </si>
  <si>
    <t>14414</t>
  </si>
  <si>
    <t>17694</t>
  </si>
  <si>
    <t>16824</t>
  </si>
  <si>
    <t>15815</t>
  </si>
  <si>
    <t>15238</t>
  </si>
  <si>
    <t>20725</t>
  </si>
  <si>
    <t>15521</t>
  </si>
  <si>
    <t>-10204</t>
  </si>
  <si>
    <t>19384</t>
  </si>
  <si>
    <t>18804</t>
  </si>
  <si>
    <t>18127</t>
  </si>
  <si>
    <t>16387</t>
  </si>
  <si>
    <t>14896</t>
  </si>
  <si>
    <t>19126</t>
  </si>
  <si>
    <t>18115</t>
  </si>
  <si>
    <t>16675</t>
  </si>
  <si>
    <t>15665</t>
  </si>
  <si>
    <t>17855</t>
  </si>
  <si>
    <t>-9366</t>
  </si>
  <si>
    <t>20639</t>
  </si>
  <si>
    <t>20350</t>
  </si>
  <si>
    <t>17420</t>
  </si>
  <si>
    <t>16110</t>
  </si>
  <si>
    <t>21216</t>
  </si>
  <si>
    <t>20208</t>
  </si>
  <si>
    <t>19007</t>
  </si>
  <si>
    <t>18143</t>
  </si>
  <si>
    <t>19214</t>
  </si>
  <si>
    <t>14487</t>
  </si>
  <si>
    <t>-10727</t>
  </si>
  <si>
    <t>17433</t>
  </si>
  <si>
    <t>15271</t>
  </si>
  <si>
    <t>14407</t>
  </si>
  <si>
    <t>12816</t>
  </si>
  <si>
    <t>17374</t>
  </si>
  <si>
    <t>16216</t>
  </si>
  <si>
    <t>15207</t>
  </si>
  <si>
    <t>18306</t>
  </si>
  <si>
    <t>14690</t>
  </si>
  <si>
    <t>-8616</t>
  </si>
  <si>
    <t>17435</t>
  </si>
  <si>
    <t>16836</t>
  </si>
  <si>
    <t>15827</t>
  </si>
  <si>
    <t>14481</t>
  </si>
  <si>
    <t>12890</t>
  </si>
  <si>
    <t>17351</t>
  </si>
  <si>
    <t>16042</t>
  </si>
  <si>
    <t>15291</t>
  </si>
  <si>
    <t>22116</t>
  </si>
  <si>
    <t>17150</t>
  </si>
  <si>
    <t>-7966</t>
  </si>
  <si>
    <t>20818</t>
  </si>
  <si>
    <t>20219</t>
  </si>
  <si>
    <t>19496</t>
  </si>
  <si>
    <t>18480</t>
  </si>
  <si>
    <t>17041</t>
  </si>
  <si>
    <t>19033</t>
  </si>
  <si>
    <t>18310</t>
  </si>
  <si>
    <t>17733</t>
  </si>
  <si>
    <t>19967</t>
  </si>
  <si>
    <t>15996</t>
  </si>
  <si>
    <t>-7971</t>
  </si>
  <si>
    <t>19247</t>
  </si>
  <si>
    <t>18671</t>
  </si>
  <si>
    <t>17942</t>
  </si>
  <si>
    <t>16789</t>
  </si>
  <si>
    <t>15060</t>
  </si>
  <si>
    <t>18459</t>
  </si>
  <si>
    <t>17738</t>
  </si>
  <si>
    <t>16717</t>
  </si>
  <si>
    <t>23308</t>
  </si>
  <si>
    <t>17557</t>
  </si>
  <si>
    <t>22869</t>
  </si>
  <si>
    <t>21957</t>
  </si>
  <si>
    <t>20446</t>
  </si>
  <si>
    <t>18430</t>
  </si>
  <si>
    <t>17025</t>
  </si>
  <si>
    <t>20425</t>
  </si>
  <si>
    <t>19351</t>
  </si>
  <si>
    <t>18619</t>
  </si>
  <si>
    <t>17989</t>
  </si>
  <si>
    <t>11924</t>
  </si>
  <si>
    <t>9971</t>
  </si>
  <si>
    <t>-6553</t>
  </si>
  <si>
    <t>11046</t>
  </si>
  <si>
    <t>10854</t>
  </si>
  <si>
    <t>9798</t>
  </si>
  <si>
    <t>8982</t>
  </si>
  <si>
    <t>8382</t>
  </si>
  <si>
    <t>10115</t>
  </si>
  <si>
    <t>9491</t>
  </si>
  <si>
    <t>8744</t>
  </si>
  <si>
    <t>10163</t>
  </si>
  <si>
    <t>9766</t>
  </si>
  <si>
    <t>9949</t>
  </si>
  <si>
    <t>-4317</t>
  </si>
  <si>
    <t>9225</t>
  </si>
  <si>
    <t>9075</t>
  </si>
  <si>
    <t>8524</t>
  </si>
  <si>
    <t>7485</t>
  </si>
  <si>
    <t>8336</t>
  </si>
  <si>
    <t>7675</t>
  </si>
  <si>
    <t>32344</t>
  </si>
  <si>
    <t>28447</t>
  </si>
  <si>
    <t>-15397</t>
  </si>
  <si>
    <t>30779</t>
  </si>
  <si>
    <t>30199</t>
  </si>
  <si>
    <t>28248</t>
  </si>
  <si>
    <t>24157</t>
  </si>
  <si>
    <t>28446</t>
  </si>
  <si>
    <t>26697</t>
  </si>
  <si>
    <t>24315</t>
  </si>
  <si>
    <t>28592</t>
  </si>
  <si>
    <t>12876</t>
  </si>
  <si>
    <t>10392</t>
  </si>
  <si>
    <t>-6428</t>
  </si>
  <si>
    <t>11662</t>
  </si>
  <si>
    <t>11373</t>
  </si>
  <si>
    <t>10341</t>
  </si>
  <si>
    <t>9906</t>
  </si>
  <si>
    <t>8874</t>
  </si>
  <si>
    <t>9545</t>
  </si>
  <si>
    <t>8969</t>
  </si>
  <si>
    <t>10393</t>
  </si>
  <si>
    <t>11831</t>
  </si>
  <si>
    <t>11556</t>
  </si>
  <si>
    <t>-5875</t>
  </si>
  <si>
    <t>10678</t>
  </si>
  <si>
    <t>10690</t>
  </si>
  <si>
    <t>9827</t>
  </si>
  <si>
    <t>9333</t>
  </si>
  <si>
    <t>11616</t>
  </si>
  <si>
    <t>11123</t>
  </si>
  <si>
    <t>9631</t>
  </si>
  <si>
    <t>11403</t>
  </si>
  <si>
    <t>-4934</t>
  </si>
  <si>
    <t>11766</t>
  </si>
  <si>
    <t>10605</t>
  </si>
  <si>
    <t>9362</t>
  </si>
  <si>
    <t>10057</t>
  </si>
  <si>
    <t>9768</t>
  </si>
  <si>
    <t>9913</t>
  </si>
  <si>
    <t>10492</t>
  </si>
  <si>
    <t>-5021</t>
  </si>
  <si>
    <t>9600</t>
  </si>
  <si>
    <t>9144</t>
  </si>
  <si>
    <t>8411</t>
  </si>
  <si>
    <t>7979</t>
  </si>
  <si>
    <t>7523</t>
  </si>
  <si>
    <t>8569</t>
  </si>
  <si>
    <t>7646</t>
  </si>
  <si>
    <t>10636</t>
  </si>
  <si>
    <t>12560</t>
  </si>
  <si>
    <t>11063</t>
  </si>
  <si>
    <t>-6241</t>
  </si>
  <si>
    <t>11700</t>
  </si>
  <si>
    <t>11269</t>
  </si>
  <si>
    <t>9922</t>
  </si>
  <si>
    <t>9286</t>
  </si>
  <si>
    <t>11084</t>
  </si>
  <si>
    <t>10796</t>
  </si>
  <si>
    <t>10045</t>
  </si>
  <si>
    <t>11351</t>
  </si>
  <si>
    <t>11573</t>
  </si>
  <si>
    <t>-4412</t>
  </si>
  <si>
    <t>11195</t>
  </si>
  <si>
    <t>10757</t>
  </si>
  <si>
    <t>10036</t>
  </si>
  <si>
    <t>9460</t>
  </si>
  <si>
    <t>9153</t>
  </si>
  <si>
    <t>10333</t>
  </si>
  <si>
    <t>9456</t>
  </si>
  <si>
    <t>11621</t>
  </si>
  <si>
    <t>12268</t>
  </si>
  <si>
    <t>10616</t>
  </si>
  <si>
    <t>-6152</t>
  </si>
  <si>
    <t>11499</t>
  </si>
  <si>
    <t>11067</t>
  </si>
  <si>
    <t>10382</t>
  </si>
  <si>
    <t>9756</t>
  </si>
  <si>
    <t>8988</t>
  </si>
  <si>
    <t>9943</t>
  </si>
  <si>
    <t>8549</t>
  </si>
  <si>
    <t>10761</t>
  </si>
  <si>
    <t>35109</t>
  </si>
  <si>
    <t>33290</t>
  </si>
  <si>
    <t>-15469</t>
  </si>
  <si>
    <t>32798</t>
  </si>
  <si>
    <t>31789</t>
  </si>
  <si>
    <t>30297</t>
  </si>
  <si>
    <t>28086</t>
  </si>
  <si>
    <t>26347</t>
  </si>
  <si>
    <t>31912</t>
  </si>
  <si>
    <t>30043</t>
  </si>
  <si>
    <t>27925</t>
  </si>
  <si>
    <t>34010</t>
  </si>
  <si>
    <t>12483</t>
  </si>
  <si>
    <t>-5279</t>
  </si>
  <si>
    <t>11462</t>
  </si>
  <si>
    <t>11414</t>
  </si>
  <si>
    <t>10543</t>
  </si>
  <si>
    <t>9678</t>
  </si>
  <si>
    <t>9661</t>
  </si>
  <si>
    <t>10915</t>
  </si>
  <si>
    <t>10480</t>
  </si>
  <si>
    <t>14296</t>
  </si>
  <si>
    <t>12042</t>
  </si>
  <si>
    <t>-6254</t>
  </si>
  <si>
    <t>13393</t>
  </si>
  <si>
    <t>13105</t>
  </si>
  <si>
    <t>12330</t>
  </si>
  <si>
    <t>11173</t>
  </si>
  <si>
    <t>10596</t>
  </si>
  <si>
    <t>11965</t>
  </si>
  <si>
    <t>11537</t>
  </si>
  <si>
    <t>10960</t>
  </si>
  <si>
    <t>14829</t>
  </si>
  <si>
    <t>14751</t>
  </si>
  <si>
    <t>-4578</t>
  </si>
  <si>
    <t>14179</t>
  </si>
  <si>
    <t>13723</t>
  </si>
  <si>
    <t>12571</t>
  </si>
  <si>
    <t>12252</t>
  </si>
  <si>
    <t>12109</t>
  </si>
  <si>
    <t>13554</t>
  </si>
  <si>
    <t>13097</t>
  </si>
  <si>
    <t>12327</t>
  </si>
  <si>
    <t>15720</t>
  </si>
  <si>
    <t>14770</t>
  </si>
  <si>
    <t>-5950</t>
  </si>
  <si>
    <t>14576</t>
  </si>
  <si>
    <t>13548</t>
  </si>
  <si>
    <t>13109</t>
  </si>
  <si>
    <t>12435</t>
  </si>
  <si>
    <t>14154</t>
  </si>
  <si>
    <t>13716</t>
  </si>
  <si>
    <t>12702</t>
  </si>
  <si>
    <t>30963</t>
  </si>
  <si>
    <t>26843</t>
  </si>
  <si>
    <t>-17265</t>
  </si>
  <si>
    <t>29645</t>
  </si>
  <si>
    <t>28517</t>
  </si>
  <si>
    <t>26115</t>
  </si>
  <si>
    <t>22910</t>
  </si>
  <si>
    <t>21317</t>
  </si>
  <si>
    <t>27358</t>
  </si>
  <si>
    <t>25568</t>
  </si>
  <si>
    <t>22675</t>
  </si>
  <si>
    <t>27023</t>
  </si>
  <si>
    <t>14079</t>
  </si>
  <si>
    <t>13623</t>
  </si>
  <si>
    <t>-4956</t>
  </si>
  <si>
    <t>13166</t>
  </si>
  <si>
    <t>12493</t>
  </si>
  <si>
    <t>11755</t>
  </si>
  <si>
    <t>11149</t>
  </si>
  <si>
    <t>11911</t>
  </si>
  <si>
    <t>11622</t>
  </si>
  <si>
    <t>10899</t>
  </si>
  <si>
    <t>13767</t>
  </si>
  <si>
    <t>13911</t>
  </si>
  <si>
    <t>14225</t>
  </si>
  <si>
    <t>-6710</t>
  </si>
  <si>
    <t>13309</t>
  </si>
  <si>
    <t>13020</t>
  </si>
  <si>
    <t>11627</t>
  </si>
  <si>
    <t>11435</t>
  </si>
  <si>
    <t>10851</t>
  </si>
  <si>
    <t>14164</t>
  </si>
  <si>
    <t>13490</t>
  </si>
  <si>
    <t>12614</t>
  </si>
  <si>
    <t>28824</t>
  </si>
  <si>
    <t>28435</t>
  </si>
  <si>
    <t>-16678</t>
  </si>
  <si>
    <t>27420</t>
  </si>
  <si>
    <t>27270</t>
  </si>
  <si>
    <t>24351</t>
  </si>
  <si>
    <t>23340</t>
  </si>
  <si>
    <t>21094</t>
  </si>
  <si>
    <t>27688</t>
  </si>
  <si>
    <t>25336</t>
  </si>
  <si>
    <t>22449</t>
  </si>
  <si>
    <t>29011</t>
  </si>
  <si>
    <t>31618</t>
  </si>
  <si>
    <t>-15135</t>
  </si>
  <si>
    <t>30358</t>
  </si>
  <si>
    <t>29062</t>
  </si>
  <si>
    <t>25961</t>
  </si>
  <si>
    <t>24723</t>
  </si>
  <si>
    <t>21972</t>
  </si>
  <si>
    <t>25238</t>
  </si>
  <si>
    <t>24035</t>
  </si>
  <si>
    <t>22160</t>
  </si>
  <si>
    <t>26291</t>
  </si>
  <si>
    <t>41164</t>
  </si>
  <si>
    <t>37326</t>
  </si>
  <si>
    <t>-20639</t>
  </si>
  <si>
    <t>39516</t>
  </si>
  <si>
    <t>38076</t>
  </si>
  <si>
    <t>34117</t>
  </si>
  <si>
    <t>32506</t>
  </si>
  <si>
    <t>29713</t>
  </si>
  <si>
    <t>35813</t>
  </si>
  <si>
    <t>33938</t>
  </si>
  <si>
    <t>31008</t>
  </si>
  <si>
    <t>37758</t>
  </si>
  <si>
    <t>19767</t>
  </si>
  <si>
    <t>19775</t>
  </si>
  <si>
    <t>-7992</t>
  </si>
  <si>
    <t>19046</t>
  </si>
  <si>
    <t>18854</t>
  </si>
  <si>
    <t>16813</t>
  </si>
  <si>
    <t>15701</t>
  </si>
  <si>
    <t>22932</t>
  </si>
  <si>
    <t>21670</t>
  </si>
  <si>
    <t>20363</t>
  </si>
  <si>
    <t>19919</t>
  </si>
  <si>
    <t>17872</t>
  </si>
  <si>
    <t>13953</t>
  </si>
  <si>
    <t>-8919</t>
  </si>
  <si>
    <t>17152</t>
  </si>
  <si>
    <t>16720</t>
  </si>
  <si>
    <t>15712</t>
  </si>
  <si>
    <t>14512</t>
  </si>
  <si>
    <t>12917</t>
  </si>
  <si>
    <t>17149</t>
  </si>
  <si>
    <t>15105</t>
  </si>
  <si>
    <t>23647</t>
  </si>
  <si>
    <t>15757</t>
  </si>
  <si>
    <t>-10890</t>
  </si>
  <si>
    <t>21915</t>
  </si>
  <si>
    <t>19695</t>
  </si>
  <si>
    <t>17961</t>
  </si>
  <si>
    <t>16352</t>
  </si>
  <si>
    <t>18770</t>
  </si>
  <si>
    <t>17617</t>
  </si>
  <si>
    <t>16165</t>
  </si>
  <si>
    <t>15733</t>
  </si>
  <si>
    <t>34044</t>
  </si>
  <si>
    <t>-18775</t>
  </si>
  <si>
    <t>31668</t>
  </si>
  <si>
    <t>30803</t>
  </si>
  <si>
    <t>28493</t>
  </si>
  <si>
    <t>25612</t>
  </si>
  <si>
    <t>22562</t>
  </si>
  <si>
    <t>30617</t>
  </si>
  <si>
    <t>28674</t>
  </si>
  <si>
    <t>26187</t>
  </si>
  <si>
    <t>25707</t>
  </si>
  <si>
    <t>18268</t>
  </si>
  <si>
    <t>16490</t>
  </si>
  <si>
    <t>-1778</t>
  </si>
  <si>
    <t>18267</t>
  </si>
  <si>
    <t>17931</t>
  </si>
  <si>
    <t>17787</t>
  </si>
  <si>
    <t>17067</t>
  </si>
  <si>
    <t>16923</t>
  </si>
  <si>
    <t>16634</t>
  </si>
  <si>
    <t>16616</t>
  </si>
  <si>
    <t>17097</t>
  </si>
  <si>
    <t>-1019</t>
  </si>
  <si>
    <t>16472</t>
  </si>
  <si>
    <t>16473</t>
  </si>
  <si>
    <t>16185</t>
  </si>
  <si>
    <t>17397</t>
  </si>
  <si>
    <t>17253</t>
  </si>
  <si>
    <t>17896</t>
  </si>
  <si>
    <t>-1295</t>
  </si>
  <si>
    <t>17752</t>
  </si>
  <si>
    <t>17465</t>
  </si>
  <si>
    <t>18677</t>
  </si>
  <si>
    <t>18533</t>
  </si>
  <si>
    <t>18246</t>
  </si>
  <si>
    <t>16624</t>
  </si>
  <si>
    <t>16780</t>
  </si>
  <si>
    <t>-1344</t>
  </si>
  <si>
    <t>16192</t>
  </si>
  <si>
    <t>16048</t>
  </si>
  <si>
    <t>15904</t>
  </si>
  <si>
    <t>17260</t>
  </si>
  <si>
    <t>16972</t>
  </si>
  <si>
    <t>16924</t>
  </si>
  <si>
    <t>18584</t>
  </si>
  <si>
    <t>17095</t>
  </si>
  <si>
    <t>-1489</t>
  </si>
  <si>
    <t>18440</t>
  </si>
  <si>
    <t>18151</t>
  </si>
  <si>
    <t>18007</t>
  </si>
  <si>
    <t>17671</t>
  </si>
  <si>
    <t>17384</t>
  </si>
  <si>
    <t>17240</t>
  </si>
  <si>
    <t>19505</t>
  </si>
  <si>
    <t>18183</t>
  </si>
  <si>
    <t>-1322</t>
  </si>
  <si>
    <t>19361</t>
  </si>
  <si>
    <t>19217</t>
  </si>
  <si>
    <t>19073</t>
  </si>
  <si>
    <t>18928</t>
  </si>
  <si>
    <t>18640</t>
  </si>
  <si>
    <t>18615</t>
  </si>
  <si>
    <t>18471</t>
  </si>
  <si>
    <t>18327</t>
  </si>
  <si>
    <t>16767</t>
  </si>
  <si>
    <t>17210</t>
  </si>
  <si>
    <t>-1057</t>
  </si>
  <si>
    <t>16623</t>
  </si>
  <si>
    <t>16479</t>
  </si>
  <si>
    <t>16286</t>
  </si>
  <si>
    <t>17642</t>
  </si>
  <si>
    <t>17498</t>
  </si>
  <si>
    <t>17354</t>
  </si>
  <si>
    <t>19253</t>
  </si>
  <si>
    <t>17620</t>
  </si>
  <si>
    <t>-1633</t>
  </si>
  <si>
    <t>19109</t>
  </si>
  <si>
    <t>18917</t>
  </si>
  <si>
    <t>18772</t>
  </si>
  <si>
    <t>18484</t>
  </si>
  <si>
    <t>18052</t>
  </si>
  <si>
    <t>17517</t>
  </si>
  <si>
    <t>17673</t>
  </si>
  <si>
    <t>17469</t>
  </si>
  <si>
    <t>17325</t>
  </si>
  <si>
    <t>17181</t>
  </si>
  <si>
    <t>17037</t>
  </si>
  <si>
    <t>16605</t>
  </si>
  <si>
    <t>16537</t>
  </si>
  <si>
    <t>-1320</t>
  </si>
  <si>
    <t>17833</t>
  </si>
  <si>
    <t>17353</t>
  </si>
  <si>
    <t>17065</t>
  </si>
  <si>
    <t>16873</t>
  </si>
  <si>
    <t>16825</t>
  </si>
  <si>
    <t>17573</t>
  </si>
  <si>
    <t>15931</t>
  </si>
  <si>
    <t>-1642</t>
  </si>
  <si>
    <t>17428</t>
  </si>
  <si>
    <t>16851</t>
  </si>
  <si>
    <t>16651</t>
  </si>
  <si>
    <t>16363</t>
  </si>
  <si>
    <t>16075</t>
  </si>
  <si>
    <t>19028</t>
  </si>
  <si>
    <t>17050</t>
  </si>
  <si>
    <t>-1978</t>
  </si>
  <si>
    <t>18692</t>
  </si>
  <si>
    <t>18645</t>
  </si>
  <si>
    <t>18453</t>
  </si>
  <si>
    <t>18166</t>
  </si>
  <si>
    <t>18022</t>
  </si>
  <si>
    <t>17686</t>
  </si>
  <si>
    <t>17638</t>
  </si>
  <si>
    <t>17338</t>
  </si>
  <si>
    <t>17777</t>
  </si>
  <si>
    <t>17985</t>
  </si>
  <si>
    <t>-1292</t>
  </si>
  <si>
    <t>17632</t>
  </si>
  <si>
    <t>17584</t>
  </si>
  <si>
    <t>17577</t>
  </si>
  <si>
    <t>17145</t>
  </si>
  <si>
    <t>18501</t>
  </si>
  <si>
    <t>18153</t>
  </si>
  <si>
    <t>19241</t>
  </si>
  <si>
    <t>17704</t>
  </si>
  <si>
    <t>-1537</t>
  </si>
  <si>
    <t>19025</t>
  </si>
  <si>
    <t>18738</t>
  </si>
  <si>
    <t>18498</t>
  </si>
  <si>
    <t>18353</t>
  </si>
  <si>
    <t>18329</t>
  </si>
  <si>
    <t>18184</t>
  </si>
  <si>
    <t>18836</t>
  </si>
  <si>
    <t>16866</t>
  </si>
  <si>
    <t>-1970</t>
  </si>
  <si>
    <t>18691</t>
  </si>
  <si>
    <t>18546</t>
  </si>
  <si>
    <t>18402</t>
  </si>
  <si>
    <t>18114</t>
  </si>
  <si>
    <t>17538</t>
  </si>
  <si>
    <t>17394</t>
  </si>
  <si>
    <t>17059</t>
  </si>
  <si>
    <t>18443</t>
  </si>
  <si>
    <t>17440</t>
  </si>
  <si>
    <t>-1003</t>
  </si>
  <si>
    <t>18275</t>
  </si>
  <si>
    <t>18227</t>
  </si>
  <si>
    <t>18226</t>
  </si>
  <si>
    <t>18082</t>
  </si>
  <si>
    <t>17866</t>
  </si>
  <si>
    <t>17867</t>
  </si>
  <si>
    <t>19043</t>
  </si>
  <si>
    <t>17079</t>
  </si>
  <si>
    <t>-1964</t>
  </si>
  <si>
    <t>19042</t>
  </si>
  <si>
    <t>19041</t>
  </si>
  <si>
    <t>18177</t>
  </si>
  <si>
    <t>18178</t>
  </si>
  <si>
    <t>17986</t>
  </si>
  <si>
    <t>17554</t>
  </si>
  <si>
    <t>17127</t>
  </si>
  <si>
    <t>19609</t>
  </si>
  <si>
    <t>18726</t>
  </si>
  <si>
    <t>-883</t>
  </si>
  <si>
    <t>19026</t>
  </si>
  <si>
    <t>18882</t>
  </si>
  <si>
    <t>19742</t>
  </si>
  <si>
    <t>18358</t>
  </si>
  <si>
    <t>-1384</t>
  </si>
  <si>
    <t>19723</t>
  </si>
  <si>
    <t>19578</t>
  </si>
  <si>
    <t>19234</t>
  </si>
  <si>
    <t>19078</t>
  </si>
  <si>
    <t>18934</t>
  </si>
  <si>
    <t>18646</t>
  </si>
  <si>
    <t>19222</t>
  </si>
  <si>
    <t>17779</t>
  </si>
  <si>
    <t>-1443</t>
  </si>
  <si>
    <t>18790</t>
  </si>
  <si>
    <t>18070</t>
  </si>
  <si>
    <t>17926</t>
  </si>
  <si>
    <t>17925</t>
  </si>
  <si>
    <t>17924</t>
  </si>
  <si>
    <t>17780</t>
  </si>
  <si>
    <t>17252</t>
  </si>
  <si>
    <t>-1393</t>
  </si>
  <si>
    <t>18357</t>
  </si>
  <si>
    <t>17636</t>
  </si>
  <si>
    <t>17588</t>
  </si>
  <si>
    <t>17396</t>
  </si>
  <si>
    <t>19594</t>
  </si>
  <si>
    <t>18106</t>
  </si>
  <si>
    <t>-1488</t>
  </si>
  <si>
    <t>19306</t>
  </si>
  <si>
    <t>19162</t>
  </si>
  <si>
    <t>18874</t>
  </si>
  <si>
    <t>18730</t>
  </si>
  <si>
    <t>18442</t>
  </si>
  <si>
    <t>18250</t>
  </si>
  <si>
    <t>19789</t>
  </si>
  <si>
    <t>18661</t>
  </si>
  <si>
    <t>-1128</t>
  </si>
  <si>
    <t>19549</t>
  </si>
  <si>
    <t>19357</t>
  </si>
  <si>
    <t>18901</t>
  </si>
  <si>
    <t>18853</t>
  </si>
  <si>
    <t>18805</t>
  </si>
  <si>
    <t>18167</t>
  </si>
  <si>
    <t>17098</t>
  </si>
  <si>
    <t>-1069</t>
  </si>
  <si>
    <t>17387</t>
  </si>
  <si>
    <t>17386</t>
  </si>
  <si>
    <t>17242</t>
  </si>
  <si>
    <t>17894</t>
  </si>
  <si>
    <t>16664</t>
  </si>
  <si>
    <t>-1230</t>
  </si>
  <si>
    <t>17750</t>
  </si>
  <si>
    <t>17312</t>
  </si>
  <si>
    <t>17168</t>
  </si>
  <si>
    <t>16832</t>
  </si>
  <si>
    <t>16808</t>
  </si>
  <si>
    <t>18525</t>
  </si>
  <si>
    <t>16843</t>
  </si>
  <si>
    <t>18092</t>
  </si>
  <si>
    <t>17948</t>
  </si>
  <si>
    <t>17803</t>
  </si>
  <si>
    <t>17515</t>
  </si>
  <si>
    <t>17179</t>
  </si>
  <si>
    <t>17873</t>
  </si>
  <si>
    <t>17616</t>
  </si>
  <si>
    <t>-1757</t>
  </si>
  <si>
    <t>17729</t>
  </si>
  <si>
    <t>17585</t>
  </si>
  <si>
    <t>17298</t>
  </si>
  <si>
    <t>16986</t>
  </si>
  <si>
    <t>18198</t>
  </si>
  <si>
    <t>18054</t>
  </si>
  <si>
    <t>18048</t>
  </si>
  <si>
    <t>18247</t>
  </si>
  <si>
    <t>17408</t>
  </si>
  <si>
    <t>-839</t>
  </si>
  <si>
    <t>18103</t>
  </si>
  <si>
    <t>17959</t>
  </si>
  <si>
    <t>17863</t>
  </si>
  <si>
    <t>17839</t>
  </si>
  <si>
    <t>17407</t>
  </si>
  <si>
    <t>17085</t>
  </si>
  <si>
    <t>-1368</t>
  </si>
  <si>
    <t>18020</t>
  </si>
  <si>
    <t>17876</t>
  </si>
  <si>
    <t>17804</t>
  </si>
  <si>
    <t>17660</t>
  </si>
  <si>
    <t>17516</t>
  </si>
  <si>
    <t>17372</t>
  </si>
  <si>
    <t>17228</t>
  </si>
  <si>
    <t>15583</t>
  </si>
  <si>
    <t>-1512</t>
  </si>
  <si>
    <t>16615</t>
  </si>
  <si>
    <t>16471</t>
  </si>
  <si>
    <t>16039</t>
  </si>
  <si>
    <t>18094</t>
  </si>
  <si>
    <t>-3378</t>
  </si>
  <si>
    <t>17782</t>
  </si>
  <si>
    <t>17494</t>
  </si>
  <si>
    <t>16917</t>
  </si>
  <si>
    <t>16773</t>
  </si>
  <si>
    <t>16348</t>
  </si>
  <si>
    <t>17800</t>
  </si>
  <si>
    <t>17224</t>
  </si>
  <si>
    <t>16504</t>
  </si>
  <si>
    <t>16360</t>
  </si>
  <si>
    <t>=Y10+1</t>
  </si>
  <si>
    <t>=ROUND((D4-D3)/R5,0)</t>
  </si>
  <si>
    <t>=Q11+$R$6</t>
  </si>
  <si>
    <t>=Q12+$R$6+1</t>
  </si>
  <si>
    <t>=R12+$R$6+1</t>
  </si>
  <si>
    <t>=S12+$R$6+1</t>
  </si>
  <si>
    <t>=T12+$R$6+1</t>
  </si>
  <si>
    <t>=U12+$R$6+1</t>
  </si>
  <si>
    <t>=V12+$R$6+1</t>
  </si>
  <si>
    <t>=W12+$R$6+1</t>
  </si>
  <si>
    <t>=X12+$R$6+1</t>
  </si>
  <si>
    <t>=".."&amp;Q12</t>
  </si>
  <si>
    <t>="Qty @ end of P"&amp;Q10</t>
  </si>
  <si>
    <t>=NL("LinkSum","Item Ledger Entry","Quantity","Posting Date",Q13)</t>
  </si>
  <si>
    <t>=NL("Table","Item",$E$18:$Y$18,"Headers=",$E$17:$Y$17,"TableName=","Item","InclusiveLink=",$E$16,"IncludeDuplicates=","True")</t>
  </si>
  <si>
    <t>=AS10+1</t>
  </si>
  <si>
    <t>=ROUND((D4-D3)/AL5,0)</t>
  </si>
  <si>
    <t>=AK11+$AL$6</t>
  </si>
  <si>
    <t>=AK12+$AL$6+1</t>
  </si>
  <si>
    <t>=AL12+$AL$6+1</t>
  </si>
  <si>
    <t>=AM12+$AL$6+1</t>
  </si>
  <si>
    <t>=AN12+$AL$6+1</t>
  </si>
  <si>
    <t>=AO12+$AL$6+1</t>
  </si>
  <si>
    <t>=AP12+$AL$6+1</t>
  </si>
  <si>
    <t>=AQ12+$AL$6+1</t>
  </si>
  <si>
    <t>=AR12+$AL$6+1</t>
  </si>
  <si>
    <t>=".."&amp;AK12</t>
  </si>
  <si>
    <t>=".."&amp;AL12</t>
  </si>
  <si>
    <t>="Qty @ end of P"&amp;AK10</t>
  </si>
  <si>
    <t>="Qty @ end of P"&amp;AL10</t>
  </si>
  <si>
    <t>=NL("LinkSum","Item Ledger Entry","Quantity","Posting Date",AK13)</t>
  </si>
  <si>
    <t>=NL("LinkSum","Item Ledger Entry","Quantity","Posting Date",AL13)</t>
  </si>
  <si>
    <t>Auto+Hide+Values+Formulas=Sheet3,Sheet4+FormulasOnly</t>
  </si>
  <si>
    <t>Auto+Hide+Values+Formulas=Sheet5,Sheet3,Sheet4</t>
  </si>
  <si>
    <t>Auto+Hide+Values+Formulas=Sheet5,Sheet3,Sheet4+FormulasOnly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</si>
</sst>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_);_(* \(#,##0\);_(* &quot;-&quot;_);_(@_)"/>
    <numFmt numFmtId="165" formatCode="_(* #,##0.00_);_(* \(#,##0.00\);_(* &quot;-&quot;??_);_(@_)"/>
    <numFmt numFmtId="166" formatCode="_(* #,##0.0_);_(* \(#,##0.0\);_(* &quot;-&quot;?_);_(@_)"/>
  </numFmts>
  <fonts count="15" x14ac:knownFonts="1">
    <font>
      <sz val="11"/>
      <color theme="1"/>
      <name val="Calibri"/>
      <family val="2"/>
      <scheme val="minor"/>
    </font>
    <font>
      <b/>
      <sz val="11"/>
      <color theme="1"/>
      <name val="Calibri"/>
      <family val="2"/>
      <scheme val="minor"/>
    </font>
    <font>
      <sz val="11"/>
      <color rgb="FF000000"/>
      <name val="Calibri"/>
      <family val="2"/>
      <scheme val="minor"/>
    </font>
    <font>
      <b/>
      <sz val="15"/>
      <color theme="3"/>
      <name val="Calibri"/>
      <family val="2"/>
      <scheme val="minor"/>
    </font>
    <font>
      <b/>
      <sz val="11"/>
      <color rgb="FF000000"/>
      <name val="Calibri"/>
      <family val="2"/>
      <scheme val="minor"/>
    </font>
    <font>
      <i/>
      <sz val="11"/>
      <color rgb="FF595959"/>
      <name val="Calibri"/>
      <family val="2"/>
      <scheme val="minor"/>
    </font>
    <font>
      <sz val="11"/>
      <color rgb="FF595959"/>
      <name val="Calibri"/>
      <family val="2"/>
      <scheme val="minor"/>
    </font>
    <font>
      <b/>
      <sz val="11"/>
      <color theme="3"/>
      <name val="Calibri"/>
      <family val="2"/>
      <scheme val="minor"/>
    </font>
    <font>
      <b/>
      <sz val="24"/>
      <color theme="3"/>
      <name val="Calibri"/>
      <family val="2"/>
      <scheme val="minor"/>
    </font>
    <font>
      <b/>
      <i/>
      <sz val="11"/>
      <color theme="1"/>
      <name val="Calibri"/>
      <family val="2"/>
      <scheme val="minor"/>
    </font>
    <font>
      <sz val="10"/>
      <name val="Arial"/>
      <family val="2"/>
    </font>
    <font>
      <u/>
      <sz val="10"/>
      <color indexed="12"/>
      <name val="Arial"/>
      <family val="2"/>
    </font>
    <font>
      <u/>
      <sz val="8"/>
      <color indexed="12"/>
      <name val="Arial"/>
      <family val="2"/>
    </font>
    <font>
      <b/>
      <u/>
      <sz val="22"/>
      <color theme="3"/>
      <name val="Calibri"/>
      <family val="2"/>
      <scheme val="minor"/>
    </font>
    <font>
      <sz val="11"/>
      <color indexed="8"/>
      <name val="Calibri"/>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bottom style="thin">
        <color indexed="8"/>
      </bottom>
      <diagonal/>
    </border>
  </borders>
  <cellStyleXfs count="11">
    <xf numFmtId="0" fontId="0" fillId="0" borderId="0"/>
    <xf numFmtId="0" fontId="3" fillId="0" borderId="2" applyNumberFormat="0" applyFill="0" applyAlignment="0" applyProtection="0"/>
    <xf numFmtId="0" fontId="7" fillId="0" borderId="0" applyNumberFormat="0" applyFill="0" applyBorder="0" applyAlignment="0" applyProtection="0"/>
    <xf numFmtId="0" fontId="10" fillId="0" borderId="0"/>
    <xf numFmtId="165" fontId="10"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0" fontId="10" fillId="0" borderId="0"/>
    <xf numFmtId="0" fontId="10" fillId="0" borderId="0"/>
    <xf numFmtId="0" fontId="14" fillId="0" borderId="0"/>
    <xf numFmtId="0" fontId="11" fillId="0" borderId="0" applyNumberFormat="0" applyFill="0" applyBorder="0" applyAlignment="0" applyProtection="0">
      <alignment vertical="top"/>
      <protection locked="0"/>
    </xf>
  </cellStyleXfs>
  <cellXfs count="29">
    <xf numFmtId="0" fontId="0" fillId="0" borderId="0" xfId="0"/>
    <xf numFmtId="14" fontId="0" fillId="0" borderId="0" xfId="0" applyNumberFormat="1"/>
    <xf numFmtId="14" fontId="0" fillId="0" borderId="1" xfId="0" applyNumberFormat="1" applyBorder="1"/>
    <xf numFmtId="0" fontId="0" fillId="0" borderId="0" xfId="0" quotePrefix="1"/>
    <xf numFmtId="0" fontId="0" fillId="0" borderId="1" xfId="0" applyBorder="1" applyAlignment="1">
      <alignment horizontal="center"/>
    </xf>
    <xf numFmtId="0" fontId="0" fillId="0" borderId="0" xfId="0" pivotButton="1"/>
    <xf numFmtId="0" fontId="0" fillId="0" borderId="0" xfId="0" pivotButton="1" applyAlignment="1">
      <alignment horizontal="left"/>
    </xf>
    <xf numFmtId="164" fontId="0" fillId="0" borderId="0" xfId="0" applyNumberFormat="1"/>
    <xf numFmtId="0" fontId="2" fillId="0" borderId="0" xfId="0" applyFont="1"/>
    <xf numFmtId="0" fontId="4" fillId="0" borderId="3" xfId="0" applyFont="1" applyBorder="1"/>
    <xf numFmtId="0" fontId="4" fillId="0" borderId="4" xfId="0" applyFont="1" applyBorder="1"/>
    <xf numFmtId="0" fontId="6" fillId="0" borderId="0" xfId="0" applyFont="1" applyAlignment="1">
      <alignment horizontal="left" indent="2"/>
    </xf>
    <xf numFmtId="0" fontId="4" fillId="0" borderId="0" xfId="0" applyFont="1"/>
    <xf numFmtId="0" fontId="5" fillId="0" borderId="0" xfId="0" applyFont="1"/>
    <xf numFmtId="0" fontId="0" fillId="0" borderId="0" xfId="0" applyAlignment="1">
      <alignment horizontal="right"/>
    </xf>
    <xf numFmtId="0" fontId="7" fillId="0" borderId="0" xfId="2" applyAlignment="1">
      <alignment horizontal="right"/>
    </xf>
    <xf numFmtId="14" fontId="7" fillId="0" borderId="0" xfId="2" applyNumberFormat="1" applyAlignment="1">
      <alignment horizontal="right" indent="3"/>
    </xf>
    <xf numFmtId="0" fontId="4" fillId="0" borderId="5" xfId="0" applyFont="1" applyBorder="1"/>
    <xf numFmtId="0" fontId="5" fillId="0" borderId="5" xfId="0" applyFont="1" applyBorder="1"/>
    <xf numFmtId="0" fontId="6" fillId="0" borderId="5" xfId="0" applyFont="1" applyBorder="1" applyAlignment="1">
      <alignment horizontal="left" indent="2"/>
    </xf>
    <xf numFmtId="0" fontId="0" fillId="0" borderId="5" xfId="0" applyBorder="1"/>
    <xf numFmtId="14" fontId="0" fillId="0" borderId="0" xfId="0" applyNumberFormat="1" applyAlignment="1">
      <alignment horizontal="right"/>
    </xf>
    <xf numFmtId="0" fontId="9" fillId="0" borderId="0" xfId="0" applyFont="1"/>
    <xf numFmtId="0" fontId="1" fillId="0" borderId="6" xfId="0" applyFont="1" applyBorder="1"/>
    <xf numFmtId="0" fontId="8" fillId="0" borderId="0" xfId="1" applyFont="1" applyBorder="1"/>
    <xf numFmtId="0" fontId="13" fillId="0" borderId="0" xfId="1" applyFont="1" applyBorder="1"/>
    <xf numFmtId="166" fontId="0" fillId="0" borderId="0" xfId="0" applyNumberFormat="1"/>
    <xf numFmtId="49" fontId="0" fillId="0" borderId="0" xfId="0" applyNumberFormat="1"/>
    <xf numFmtId="0" fontId="14" fillId="0" borderId="0" xfId="9"/>
  </cellXfs>
  <cellStyles count="11">
    <cellStyle name="Comma 2" xfId="4" xr:uid="{00000000-0005-0000-0000-000000000000}"/>
    <cellStyle name="Heading 1" xfId="1" builtinId="16"/>
    <cellStyle name="Heading 4" xfId="2" builtinId="19"/>
    <cellStyle name="Hyperlink 2" xfId="5" xr:uid="{00000000-0005-0000-0000-000004000000}"/>
    <cellStyle name="Hyperlink 3" xfId="10" xr:uid="{00000000-0005-0000-0000-000005000000}"/>
    <cellStyle name="Normal" xfId="0" builtinId="0"/>
    <cellStyle name="Normal 2" xfId="6" xr:uid="{00000000-0005-0000-0000-000007000000}"/>
    <cellStyle name="Normal 2 2" xfId="7" xr:uid="{00000000-0005-0000-0000-000008000000}"/>
    <cellStyle name="Normal 2 3" xfId="8" xr:uid="{00000000-0005-0000-0000-000009000000}"/>
    <cellStyle name="Normal 2 4" xfId="3" xr:uid="{00000000-0005-0000-0000-00000A000000}"/>
    <cellStyle name="Normal 3" xfId="9" xr:uid="{00000000-0005-0000-0000-00000B000000}"/>
  </cellStyles>
  <dxfs count="46">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166" formatCode="_(* #,##0.0_);_(* \(#,##0.0\);_(* &quot;-&quot;?_);_(@_)"/>
    </dxf>
    <dxf>
      <numFmt numFmtId="164" formatCode="_(* #,##0_);_(* \(#,##0\);_(* &quot;-&quot;_);_(@_)"/>
    </dxf>
    <dxf>
      <numFmt numFmtId="164" formatCode="_(* #,##0_);_(* \(#,##0\);_(* &quot;-&quot;_);_(@_)"/>
    </dxf>
    <dxf>
      <numFmt numFmtId="164" formatCode="_(* #,##0_);_(* \(#,##0\);_(* &quot;-&quot;_);_(@_)"/>
    </dxf>
    <dxf>
      <numFmt numFmtId="164" formatCode="_(* #,##0_);_(* \(#,##0\);_(* &quot;-&quot;_);_(@_)"/>
    </dxf>
    <dxf>
      <alignment horizontal="right" readingOrder="0"/>
    </dxf>
    <dxf>
      <numFmt numFmtId="164" formatCode="_(* #,##0_);_(* \(#,##0\);_(* &quot;-&quot;_);_(@_)"/>
    </dxf>
    <dxf>
      <numFmt numFmtId="164" formatCode="_(* #,##0_);_(* \(#,##0\);_(* &quot;-&quot;_);_(@_)"/>
    </dxf>
    <dxf>
      <alignment horizontal="left" readingOrder="0"/>
    </dxf>
    <dxf>
      <alignment horizontal="left" readingOrder="0"/>
    </dxf>
    <dxf>
      <fill>
        <patternFill>
          <bgColor rgb="FFFFFF00"/>
        </patternFill>
      </fill>
    </dxf>
    <dxf>
      <fill>
        <patternFill patternType="none">
          <bgColor auto="1"/>
        </patternFill>
      </fill>
    </dxf>
    <dxf>
      <fill>
        <patternFill patternType="solid">
          <fgColor theme="4" tint="0.79998168889431442"/>
          <bgColor theme="4" tint="0.79998168889431442"/>
        </patternFill>
      </fill>
      <border>
        <left style="thin">
          <color auto="1"/>
        </left>
        <right style="thin">
          <color auto="1"/>
        </right>
        <top style="thin">
          <color auto="1"/>
        </top>
        <bottom style="thin">
          <color auto="1"/>
        </bottom>
      </border>
    </dxf>
    <dxf>
      <font>
        <color theme="0"/>
      </font>
      <fill>
        <patternFill patternType="solid">
          <fgColor theme="4" tint="0.79995117038483843"/>
          <bgColor theme="4"/>
        </patternFill>
      </fill>
      <border>
        <left style="thin">
          <color auto="1"/>
        </left>
        <right style="thin">
          <color auto="1"/>
        </right>
        <top style="thin">
          <color auto="1"/>
        </top>
        <bottom style="thin">
          <color auto="1"/>
        </bottom>
      </border>
    </dxf>
    <dxf>
      <font>
        <b val="0"/>
        <i val="0"/>
        <color theme="1"/>
      </font>
    </dxf>
    <dxf>
      <font>
        <b val="0"/>
        <i val="0"/>
        <color theme="1"/>
      </font>
      <fill>
        <patternFill patternType="solid">
          <fgColor rgb="FFEAF0F6"/>
          <bgColor rgb="FFF4F7FA"/>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font>
        <b/>
        <i val="0"/>
      </font>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rgb="FFF4F7FA"/>
        </patternFill>
      </fill>
      <border>
        <left style="thin">
          <color auto="1"/>
        </left>
        <right style="thin">
          <color auto="1"/>
        </right>
      </border>
    </dxf>
    <dxf>
      <font>
        <b/>
        <i val="0"/>
        <color theme="0"/>
      </font>
      <fill>
        <patternFill>
          <bgColor theme="4"/>
        </patternFill>
      </fill>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Medium9 2 2">
    <tableStyle name="PivotStyleMedium9 2 2" table="0" count="13" xr9:uid="{00000000-0011-0000-FFFF-FFFF00000000}">
      <tableStyleElement type="wholeTable" dxfId="45"/>
      <tableStyleElement type="headerRow" dxfId="44"/>
      <tableStyleElement type="totalRow" dxfId="43"/>
      <tableStyleElement type="firstColumn" dxfId="42"/>
      <tableStyleElement type="firstRowStripe" dxfId="41"/>
      <tableStyleElement type="firstColumnStripe" dxfId="40"/>
      <tableStyleElement type="firstSubtotalColumn" dxfId="39"/>
      <tableStyleElement type="firstSubtotalRow" dxfId="38"/>
      <tableStyleElement type="secondSubtotalRow" dxfId="37"/>
      <tableStyleElement type="firstRowSubheading" dxfId="36"/>
      <tableStyleElement type="secondRowSubheading" dxfId="35"/>
      <tableStyleElement type="pageFieldLabels" dxfId="34"/>
      <tableStyleElement type="pageFieldValues" dxfId="33"/>
    </tableStyle>
    <tableStyle name="PivotTable Style 1" table="0" count="2" xr9:uid="{00000000-0011-0000-FFFF-FFFF01000000}">
      <tableStyleElement type="wholeTable" dxfId="32"/>
      <tableStyleElement type="firstRowSubheading" dxfId="31"/>
    </tableStyle>
  </tableStyles>
  <colors>
    <mruColors>
      <color rgb="FFF4F7FA"/>
      <color rgb="FFEAF0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editAs="absolute">
    <xdr:from>
      <xdr:col>6</xdr:col>
      <xdr:colOff>333375</xdr:colOff>
      <xdr:row>2</xdr:row>
      <xdr:rowOff>238125</xdr:rowOff>
    </xdr:from>
    <xdr:to>
      <xdr:col>7</xdr:col>
      <xdr:colOff>781050</xdr:colOff>
      <xdr:row>12</xdr:row>
      <xdr:rowOff>104775</xdr:rowOff>
    </xdr:to>
    <mc:AlternateContent xmlns:mc="http://schemas.openxmlformats.org/markup-compatibility/2006" xmlns:a14="http://schemas.microsoft.com/office/drawing/2010/main">
      <mc:Choice Requires="a14">
        <xdr:graphicFrame macro="">
          <xdr:nvGraphicFramePr>
            <xdr:cNvPr id="2" name="Location Cod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Location Code"/>
            </a:graphicData>
          </a:graphic>
        </xdr:graphicFrame>
      </mc:Choice>
      <mc:Fallback xmlns="">
        <xdr:sp macro="" textlink="">
          <xdr:nvSpPr>
            <xdr:cNvPr id="0" name=""/>
            <xdr:cNvSpPr>
              <a:spLocks noTextEdit="1"/>
            </xdr:cNvSpPr>
          </xdr:nvSpPr>
          <xdr:spPr>
            <a:xfrm>
              <a:off x="7134225" y="428625"/>
              <a:ext cx="1828800" cy="19812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104775</xdr:colOff>
      <xdr:row>2</xdr:row>
      <xdr:rowOff>238126</xdr:rowOff>
    </xdr:from>
    <xdr:to>
      <xdr:col>10</xdr:col>
      <xdr:colOff>809625</xdr:colOff>
      <xdr:row>6</xdr:row>
      <xdr:rowOff>180975</xdr:rowOff>
    </xdr:to>
    <mc:AlternateContent xmlns:mc="http://schemas.openxmlformats.org/markup-compatibility/2006" xmlns:a14="http://schemas.microsoft.com/office/drawing/2010/main">
      <mc:Choice Requires="a14">
        <xdr:graphicFrame macro="">
          <xdr:nvGraphicFramePr>
            <xdr:cNvPr id="3" name="Gen. Prod. Posting Group">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Gen. Prod. Posting Group"/>
            </a:graphicData>
          </a:graphic>
        </xdr:graphicFrame>
      </mc:Choice>
      <mc:Fallback xmlns="">
        <xdr:sp macro="" textlink="">
          <xdr:nvSpPr>
            <xdr:cNvPr id="0" name=""/>
            <xdr:cNvSpPr>
              <a:spLocks noTextEdit="1"/>
            </xdr:cNvSpPr>
          </xdr:nvSpPr>
          <xdr:spPr>
            <a:xfrm>
              <a:off x="11049000" y="428626"/>
              <a:ext cx="1828800" cy="9143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904875</xdr:colOff>
      <xdr:row>2</xdr:row>
      <xdr:rowOff>238125</xdr:rowOff>
    </xdr:from>
    <xdr:to>
      <xdr:col>8</xdr:col>
      <xdr:colOff>1352550</xdr:colOff>
      <xdr:row>12</xdr:row>
      <xdr:rowOff>95250</xdr:rowOff>
    </xdr:to>
    <mc:AlternateContent xmlns:mc="http://schemas.openxmlformats.org/markup-compatibility/2006" xmlns:a14="http://schemas.microsoft.com/office/drawing/2010/main">
      <mc:Choice Requires="a14">
        <xdr:graphicFrame macro="">
          <xdr:nvGraphicFramePr>
            <xdr:cNvPr id="4" name="Item Category Code">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Item Category Code"/>
            </a:graphicData>
          </a:graphic>
        </xdr:graphicFrame>
      </mc:Choice>
      <mc:Fallback xmlns="">
        <xdr:sp macro="" textlink="">
          <xdr:nvSpPr>
            <xdr:cNvPr id="0" name=""/>
            <xdr:cNvSpPr>
              <a:spLocks noTextEdit="1"/>
            </xdr:cNvSpPr>
          </xdr:nvSpPr>
          <xdr:spPr>
            <a:xfrm>
              <a:off x="9086850" y="428625"/>
              <a:ext cx="1828800" cy="19716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71.662535763891" missingItemsLimit="0" createdVersion="4" refreshedVersion="6" minRefreshableVersion="3" recordCount="287" xr:uid="{00000000-000A-0000-FFFF-FFFFDC000000}">
  <cacheSource type="worksheet">
    <worksheetSource name="Item"/>
  </cacheSource>
  <cacheFields count="25">
    <cacheField name="Item Number" numFmtId="49">
      <sharedItems count="287">
        <s v="C100001"/>
        <s v="C100002"/>
        <s v="C100003"/>
        <s v="C100004"/>
        <s v="C100005"/>
        <s v="C100006"/>
        <s v="C100007"/>
        <s v="C100008"/>
        <s v="C100009"/>
        <s v="C100010"/>
        <s v="C100011"/>
        <s v="C100012"/>
        <s v="C100013"/>
        <s v="C100014"/>
        <s v="C100015"/>
        <s v="C100016"/>
        <s v="C100017"/>
        <s v="C100018"/>
        <s v="C100019"/>
        <s v="C100020"/>
        <s v="C100021"/>
        <s v="C100022"/>
        <s v="C100023"/>
        <s v="C100024"/>
        <s v="C100025"/>
        <s v="C100026"/>
        <s v="C100027"/>
        <s v="C100028"/>
        <s v="C100029"/>
        <s v="C100030"/>
        <s v="C100031"/>
        <s v="C100032"/>
        <s v="C100033"/>
        <s v="C100034"/>
        <s v="C100035"/>
        <s v="C100036"/>
        <s v="C100037"/>
        <s v="C100038"/>
        <s v="C100039"/>
        <s v="C100040"/>
        <s v="C100041"/>
        <s v="C100042"/>
        <s v="C100043"/>
        <s v="C100044"/>
        <s v="C100045"/>
        <s v="C100046"/>
        <s v="C100047"/>
        <s v="C100048"/>
        <s v="C100049"/>
        <s v="C100050"/>
        <s v="C100051"/>
        <s v="C100052"/>
        <s v="C100053"/>
        <s v="C100054"/>
        <s v="C100055"/>
        <s v="C100056"/>
        <s v="C100057"/>
        <s v="C100058"/>
        <s v="C100059"/>
        <s v="C100060"/>
        <s v="C100061"/>
        <s v="C100062"/>
        <s v="C100063"/>
        <s v="C100064"/>
        <s v="C100065"/>
        <s v="C100066"/>
        <s v="C100067"/>
        <s v="E100001"/>
        <s v="E100002"/>
        <s v="E100003"/>
        <s v="E100004"/>
        <s v="E100005"/>
        <s v="E100006"/>
        <s v="E100007"/>
        <s v="E100008"/>
        <s v="E100009"/>
        <s v="E100010"/>
        <s v="E100011"/>
        <s v="E100012"/>
        <s v="E100013"/>
        <s v="E100014"/>
        <s v="E100015"/>
        <s v="E100016"/>
        <s v="E100017"/>
        <s v="E100018"/>
        <s v="E100019"/>
        <s v="E100020"/>
        <s v="E100021"/>
        <s v="E100022"/>
        <s v="E100023"/>
        <s v="E100024"/>
        <s v="E100025"/>
        <s v="E100026"/>
        <s v="E100027"/>
        <s v="E100028"/>
        <s v="E100029"/>
        <s v="E100030"/>
        <s v="E100031"/>
        <s v="E100032"/>
        <s v="E100033"/>
        <s v="E100034"/>
        <s v="E100035"/>
        <s v="E100036"/>
        <s v="E100037"/>
        <s v="E100038"/>
        <s v="E100039"/>
        <s v="E100040"/>
        <s v="E100041"/>
        <s v="E100042"/>
        <s v="E100043"/>
        <s v="E100044"/>
        <s v="E100045"/>
        <s v="E100046"/>
        <s v="E100047"/>
        <s v="PA100001"/>
        <s v="PA100002"/>
        <s v="PA100003"/>
        <s v="PA100004"/>
        <s v="PA100005"/>
        <s v="PA100006"/>
        <s v="PA100007"/>
        <s v="PA100008"/>
        <s v="PA100009"/>
        <s v="PA100010"/>
        <s v="PA100011"/>
        <s v="PA100012"/>
        <s v="PA100013"/>
        <s v="PA100014"/>
        <s v="PA100015"/>
        <s v="PA100016"/>
        <s v="PA100017"/>
        <s v="PA100018"/>
        <s v="PA100019"/>
        <s v="PA100020"/>
        <s v="PA100021"/>
        <s v="PA100022"/>
        <s v="PA100023"/>
        <s v="PA100024"/>
        <s v="PA100025"/>
        <s v="PA100026"/>
        <s v="PA100027"/>
        <s v="PA100028"/>
        <s v="PA100029"/>
        <s v="PA100030"/>
        <s v="PA100031"/>
        <s v="PA100032"/>
        <s v="PA100033"/>
        <s v="PA100034"/>
        <s v="PA100035"/>
        <s v="PA100036"/>
        <s v="PA100037"/>
        <s v="PA100038"/>
        <s v="PA100039"/>
        <s v="PA100040"/>
        <s v="PA100041"/>
        <s v="PA100042"/>
        <s v="PA100043"/>
        <s v="PA100044"/>
        <s v="PA100045"/>
        <s v="PA100046"/>
        <s v="PA100047"/>
        <s v="PA100048"/>
        <s v="PA100049"/>
        <s v="PA100050"/>
        <s v="PA100051"/>
        <s v="PA100052"/>
        <s v="PA100053"/>
        <s v="PA100054"/>
        <s v="PA100055"/>
        <s v="PA100056"/>
        <s v="PA100057"/>
        <s v="PA100058"/>
        <s v="PA100059"/>
        <s v="PA100060"/>
        <s v="PA200021"/>
        <s v="PA200022"/>
        <s v="RM100001"/>
        <s v="RM100002"/>
        <s v="RM100003"/>
        <s v="RM100004"/>
        <s v="RM100005"/>
        <s v="RM100006"/>
        <s v="RM100007"/>
        <s v="RM100008"/>
        <s v="RM100009"/>
        <s v="RM100010"/>
        <s v="RM100011"/>
        <s v="RM100012"/>
        <s v="RM100013"/>
        <s v="RM100014"/>
        <s v="RM100015"/>
        <s v="RM100016"/>
        <s v="RM100017"/>
        <s v="RM100018"/>
        <s v="RM100019"/>
        <s v="RM100020"/>
        <s v="RM100021"/>
        <s v="RM100022"/>
        <s v="RM100023"/>
        <s v="RM100024"/>
        <s v="RM100025"/>
        <s v="RM100026"/>
        <s v="RM100027"/>
        <s v="RM100028"/>
        <s v="RM100029"/>
        <s v="RM100030"/>
        <s v="RM100031"/>
        <s v="RM100032"/>
        <s v="RM100033"/>
        <s v="RM100034"/>
        <s v="RM100035"/>
        <s v="RM100036"/>
        <s v="RM100037"/>
        <s v="RM100038"/>
        <s v="RM100039"/>
        <s v="RM100040"/>
        <s v="RM100041"/>
        <s v="RM100042"/>
        <s v="RM100043"/>
        <s v="RM100044"/>
        <s v="RM100045"/>
        <s v="RM100046"/>
        <s v="RM100047"/>
        <s v="RM100048"/>
        <s v="RM100049"/>
        <s v="RM100050"/>
        <s v="RM100051"/>
        <s v="RM100052"/>
        <s v="RM100053"/>
        <s v="RM100054"/>
        <s v="S100001"/>
        <s v="S100002"/>
        <s v="S100003"/>
        <s v="S100004"/>
        <s v="S100005"/>
        <s v="S100006"/>
        <s v="S100007"/>
        <s v="S100008"/>
        <s v="S100009"/>
        <s v="S100010"/>
        <s v="S100011"/>
        <s v="S100012"/>
        <s v="S100013"/>
        <s v="S100014"/>
        <s v="S100015"/>
        <s v="S100016"/>
        <s v="S100017"/>
        <s v="S100018"/>
        <s v="S100019"/>
        <s v="S100020"/>
        <s v="S100021"/>
        <s v="S100022"/>
        <s v="S100023"/>
        <s v="S100024"/>
        <s v="S100025"/>
        <s v="S100026"/>
        <s v="S200001"/>
        <s v="S200002"/>
        <s v="S200003"/>
        <s v="S200004"/>
        <s v="S200005"/>
        <s v="S200006"/>
        <s v="S200007"/>
        <s v="S200008"/>
        <s v="S200009"/>
        <s v="S200010"/>
        <s v="S200011"/>
        <s v="S200012"/>
        <s v="S200013"/>
        <s v="S200014"/>
        <s v="S200015"/>
        <s v="S200016"/>
        <s v="S200017"/>
        <s v="S200018"/>
        <s v="S200019"/>
        <s v="S200020"/>
        <s v="S200021"/>
        <s v="S200022"/>
        <s v="S200023"/>
        <s v="S200024"/>
        <s v="S200025"/>
        <s v="S200026"/>
        <s v="S200027"/>
        <s v="S200028"/>
        <s v="S200029"/>
        <s v="S200030"/>
        <s v="S200031"/>
      </sharedItems>
    </cacheField>
    <cacheField name="Description" numFmtId="49">
      <sharedItems count="287">
        <s v="Antique Style Plaque"/>
        <s v="Border Style"/>
        <s v="Cherry Finish Frame"/>
        <s v="Walnut Medallian Plate"/>
        <s v="Cherry Finished Crystal Award"/>
        <s v="Cherry Finished Crystal Award- Large"/>
        <s v="7.5'' Bud Vase"/>
        <s v="Glacier Vase"/>
        <s v="Normandy Vase"/>
        <s v="Wisper-Cut Vase"/>
        <s v="Winter Frost Vase"/>
        <s v="Expandable Attache"/>
        <s v="Business Messenger Bag"/>
        <s v="Canvas Field Bag"/>
        <s v="Leather Shoulder Bag"/>
        <s v="Leather &amp; Canvas Brief Case"/>
        <s v="Wheeled Duffel"/>
        <s v="Action Sport Duffel"/>
        <s v="Black Duffel Bag"/>
        <s v="Gym Locker Bag"/>
        <s v="Canvas Boat Bag"/>
        <s v="Two-Toned Cap"/>
        <s v="Two-Toned Knit Hat"/>
        <s v="Knit Hat with Bill"/>
        <s v="Striped Knit Hat"/>
        <s v="Fleece Beanie"/>
        <s v="Pique Visor"/>
        <s v="Twill Visor"/>
        <s v="Distressed Twill Visor"/>
        <s v="Fashion Visor"/>
        <s v="Carabiner Watch"/>
        <s v="Clip-on Clock"/>
        <s v="Frames &amp; Clock"/>
        <s v="Clock &amp; Pen Holder"/>
        <s v="Calculator &amp; World Time Clock"/>
        <s v="Clock &amp; Business Card Holder"/>
        <s v="World Time Travel Alarm"/>
        <s v="Foldable Travel Speakers"/>
        <s v="Portable Speaker &amp; MP3 Dock"/>
        <s v="Channel Speaker System"/>
        <s v="Folding Stereo Speakers"/>
        <s v="Retractable Earbuds"/>
        <s v="Pro-Travel Technology Set"/>
        <s v="VOIP Headset with Mic"/>
        <s v="Wireless Headphones"/>
        <s v="1GB MP3 Player"/>
        <s v="2GB MP3 Player"/>
        <s v="USB MP3 Player"/>
        <s v="4GB MP3 Player"/>
        <s v="Clip-on MP3 Player"/>
        <s v="Bamboo Digital Picutre Frame"/>
        <s v="Black Digital Picture Frame"/>
        <s v="Book Style Photo Frame &amp; Clock"/>
        <s v="Cherry Finish Photo Frame &amp; Clock"/>
        <s v="Silver Plated Photo Frame"/>
        <s v="Contemporary Desk Calculator"/>
        <s v="Cell Phone Charger"/>
        <s v="Bluetooth Microphone"/>
        <s v="Wireless Mouse"/>
        <s v="Presentation Remote"/>
        <s v="Bistro Mug"/>
        <s v="Tall Matte Finish Mug"/>
        <s v="Soup Mug"/>
        <s v="Contrast Tumbler"/>
        <s v="Maui Tumbler"/>
        <s v="Fashion Travel Mug"/>
        <s v="Stainless Thermos"/>
        <s v="Sport Bag"/>
        <s v="Cotton Classic Tote"/>
        <s v="Recycled Tote"/>
        <s v="Laminated Tote"/>
        <s v="All Purpose Tote"/>
        <s v="Budget Tote Bag"/>
        <s v="Plastic Handle Bag"/>
        <s v="Super Shopper"/>
        <s v="Die-Cut Tote"/>
        <s v="Vinyl Tote"/>
        <s v="Plastic Sun Visor"/>
        <s v="Canvas Stopwatch"/>
        <s v="Clip-on Stopwatch"/>
        <s v="Stopwatch with Neck Rope"/>
        <s v="360 Clip Watch"/>
        <s v="4 Function Rotating Carabiner Watch"/>
        <s v="Clip-on Clock with Compass"/>
        <s v="Flexi-Clock &amp; Clip"/>
        <s v="Mini Travel Alarm"/>
        <s v="Flip-up Travel Alarm"/>
        <s v="Slim Travel Alarm"/>
        <s v="Wide Screen Alarm Clock"/>
        <s v="Sport Earbuds"/>
        <s v="Arch Calculator"/>
        <s v="Calc-U-Note"/>
        <s v="Desk Calculator"/>
        <s v="Ergo-Calculator"/>
        <s v="USB 4-Port Hub"/>
        <s v="LED Flex Light"/>
        <s v="LED Keychain"/>
        <s v="Ad Torch"/>
        <s v="Button Key-Light"/>
        <s v="Dual Source Flashlight"/>
        <s v="Bamboo 1GB USB Flash Drive"/>
        <s v="2GB Foldout USB Flash Drive"/>
        <s v="2GB Executive USB Flash Drive"/>
        <s v="2GB Combo Lock USB Flash Drive"/>
        <s v="1GB USB Flash Drive Pen"/>
        <s v="Campfire Mug"/>
        <s v="Wave Mug"/>
        <s v="Biodegradable Colored SPORT BOT"/>
        <s v="Soft Touch Travel Mug"/>
        <s v="Pub Glass"/>
        <s v="Juice Glass"/>
        <s v="Flute"/>
        <s v="Milk Bottle"/>
        <s v="Chardonnay Glass"/>
        <s v="1&quot; Marble Base 2.5&quot;x6&quot;x6&quot;, 1 Col. Kit"/>
        <s v="1&quot; Marble Base 3.5&quot;x6&quot;x6&quot;, 1 Col. Kit"/>
        <s v="1&quot; Marble Base 4&quot;x6&quot;x6&quot;, 1 Col. Kit"/>
        <s v="1&quot; Marble Base 2.5&quot;x6&quot;x6&quot;, 2 Col. Kit"/>
        <s v="1&quot; Marble Base 3.5&quot;x6&quot;x6&quot;, 2 Col. Kit"/>
        <s v="1&quot; Marble Base 4&quot;x6&quot;x6&quot;, 2 Col. Kit"/>
        <s v="2&quot; Marble Base 2.5&quot;x6&quot;x6&quot;, 1 Col. Kit"/>
        <s v="2&quot; Marble Base 3.5&quot;x6&quot;x6&quot;, 1 Col. Kit"/>
        <s v="2&quot; Marble Base 4&quot;x6&quot;x6&quot;, 1 Col. Kit"/>
        <s v="2&quot; Marble Base 2.5&quot;x6&quot;x6&quot;, 2 Col. Kit"/>
        <s v="2&quot; Marble Base 3.5&quot;x6&quot;x6&quot;, 2 Col. Kit"/>
        <s v="2&quot; Marble Base 4&quot;x6&quot;x6&quot;, 2 Col. Kit"/>
        <s v="3&quot; Marble Base 2.5&quot;x6&quot;x6&quot;, 1 Col. Kit"/>
        <s v="3&quot; Marble Base 3.5&quot;x6&quot;x6&quot;, 1 Col. Kit"/>
        <s v="4&quot; Marble Base 4&quot;x6&quot;x6&quot;, 1 Col. Kit"/>
        <s v="4&quot; Marble Base 2.5&quot;x6&quot;x6&quot;, 2 Col. Kit"/>
        <s v="4&quot; Marble Base 3.5&quot;x6&quot;x6&quot;, 2 Col. Kit"/>
        <s v="4&quot; Marble Base 4&quot;x6&quot;x6&quot;, 2 Col. Kit"/>
        <s v="8&quot; Marble Base 8&quot;x8&quot;x16&quot;, 2 Col. Kit"/>
        <s v="8&quot; Marble Base 8&quot;x8&quot;x16&quot;, 3 Col. Kit"/>
        <s v="1&quot; Marble Base 2.5&quot;x6&quot;x10&quot;x10&quot;, 1 Col. Kit"/>
        <s v="1&quot; Marble Base 3.5&quot;x6&quot;x10&quot;, 1 Col. Kit"/>
        <s v="1&quot; Marble Base 4&quot;x6&quot;x10&quot;, 1 Col. Kit"/>
        <s v="1&quot; Marble Base 2.5&quot;x6&quot;x10&quot;, 2 Col. Kit"/>
        <s v="1&quot; Marble Base 3.5&quot;x6&quot;x10&quot;, 2 Col. Kit"/>
        <s v="1&quot; Marble Base 4&quot;x6&quot;x10&quot;, 2 Col. Kit"/>
        <s v="2&quot; Marble Base 2.5&quot;x6&quot;x10&quot;, 1 Col. Kit"/>
        <s v="2&quot; Marble Base 3.5&quot;x6&quot;x10&quot;, 1 Col. Kit"/>
        <s v="2&quot; Marble Base 4&quot;x6&quot;x10&quot;, 1 Col. Kit"/>
        <s v="2&quot; Marble Base 2.5&quot;x6&quot;x10&quot;, 2 Col. Kit"/>
        <s v="2&quot; Marble Base 3.5&quot;x6&quot;x10&quot;, 2 Col. Kit"/>
        <s v="2&quot; Marble Base 4&quot;x6&quot;x10&quot;, 2 Col. Kit"/>
        <s v="3&quot; Marble Base 2.5&quot;x6&quot;x10&quot;, 1 Col. Kit"/>
        <s v="3&quot; Marble Base 3.5&quot;x6&quot;x10&quot;, 1 Col. Kit"/>
        <s v="4&quot; Marble Base 4&quot;x6&quot;x10&quot;, 1 Col. Kit"/>
        <s v="4&quot; Marble Base 2.5&quot;x6&quot;x10&quot;, 2 Col. Kit"/>
        <s v="4&quot; Marble Base 3.5&quot;x6&quot;x10&quot;, 2 Col. Kit"/>
        <s v="4&quot; Marble Base 4&quot;x6&quot;x10&quot;, 2 Col. Kit"/>
        <s v="8&quot; Marble Base 8&quot;x8&quot;x18&quot;, 2 Col. Kit"/>
        <s v="8&quot; Marble Base 8&quot;x8&quot;x18&quot;, 3 Col. Kit"/>
        <s v="1&quot; Marble Base 2.5&quot;x6&quot;x14&quot;, 1 Col. Kit"/>
        <s v="1&quot; Marble Base 3.5&quot;x6&quot;x14&quot;, 1 Col. Kit"/>
        <s v="1&quot; Marble Base 4&quot;x6&quot;x14&quot;, 1 Col. Kit"/>
        <s v="1&quot; Marble Base 2.5&quot;x6&quot;x14&quot;, 2 Col. Kit"/>
        <s v="1&quot; Marble Base 3.5&quot;x6&quot;x14&quot;, 2 Col. Kit"/>
        <s v="1&quot; Marble Base 4&quot;x6&quot;x14&quot;, 2 Col. Kit"/>
        <s v="2&quot; Marble Base 2.5&quot;x6&quot;x14&quot;, 1 Col. Kit"/>
        <s v="2&quot; Marble Base 3.5&quot;x6&quot;x14&quot;, 1 Col. Kit"/>
        <s v="2&quot; Marble Base 4&quot;x6&quot;x14&quot;, 1 Col. Kit"/>
        <s v="2&quot; Marble Base 2.5&quot;x6&quot;x14&quot;, 2 Col. Kit"/>
        <s v="2&quot; Marble Base 3.5&quot;x6&quot;x14&quot;, 2 Col. Kit"/>
        <s v="2&quot; Marble Base 4&quot;x6&quot;x14&quot;, 2 Col. Kit"/>
        <s v="3&quot; Marble Base 2.5&quot;x6&quot;x14&quot;, 1 Col. Kit"/>
        <s v="3&quot; Marble Base 3.5&quot;x6&quot;x14&quot;, 1 Col. Kit"/>
        <s v="4&quot; Marble Base 4&quot;x6&quot;x14&quot;, 1 Col. Kit"/>
        <s v="4&quot; Marble Base 2.5&quot;x6&quot;x14&quot;, 2 Col. Kit"/>
        <s v="4&quot; Marble Base 3.5&quot;x6&quot;x14&quot;, 2 Col. Kit"/>
        <s v="4&quot; Marble Base 4&quot;x6&quot;x14&quot;, 2 Col. Kit"/>
        <s v="8&quot; Marble Base 8&quot;x8&quot;x20&quot;, 2 Col. Kit"/>
        <s v="8&quot; Marble Base 8&quot;x8&quot;x20&quot;, 3 Col. Kit"/>
        <s v="Cherry Base 2 Col. Kit"/>
        <s v="Cherry Base 3 Col. Kit"/>
        <s v="3.75&quot; Lamp of Knowledge Upper"/>
        <s v="3.75&quot; Apple Trophy Figure"/>
        <s v="5&quot; Male Graduate Figure"/>
        <s v="5&quot; Female Graduate Figure"/>
        <s v="4.75&quot; Spelling B Trophy Figure"/>
        <s v="3.75&quot; Soccer Player"/>
        <s v="3.75&quot; Football Player"/>
        <s v="3.75&quot; Basketball Player"/>
        <s v="3.75&quot; Volleyball Player"/>
        <s v="3.75&quot; Wrestler"/>
        <s v="12&quot; Round Trophy Column"/>
        <s v="12&quot; Rect Trophy Column"/>
        <s v="48&quot; Round Trophy Column"/>
        <s v="48&quot; Rect Trophy Column"/>
        <s v="5&quot; Star Column Trophy Riser"/>
        <s v="6&quot; Star Column Trophy Riser"/>
        <s v="7&quot; Star Column Trophy Riser"/>
        <s v="5&quot; Insert Older Column Trophy Riser"/>
        <s v="6&quot; Insert Older Column Trophy Riser"/>
        <s v="7&quot; Insert Older Column Trophy Riser"/>
        <s v="5&quot; Torch Trophy Riser"/>
        <s v="6&quot; Torch Trophy Riser"/>
        <s v="7&quot; Torch Trophy Riser"/>
        <s v="Custom 1&quot; Insert"/>
        <s v="Custom 1.5&quot; Insert"/>
        <s v="Custom 2&quot; Insert"/>
        <s v="1&quot; Marble"/>
        <s v="2&quot; Marble"/>
        <s v="3&quot; Marble"/>
        <s v="4&quot; Marble"/>
        <s v="Trophy Cap Nut"/>
        <s v="Fancy Gold Trophy Cap Nut"/>
        <s v="Standard Cap Nut"/>
        <s v="Check Rings"/>
        <s v="1&quot; Emblem"/>
        <s v="1.5&quot; Emblem"/>
        <s v="2&quot; Emblem"/>
        <s v="Felt Dots"/>
        <s v="48&quot; Rod"/>
        <s v="Cherry 2 Post Base &amp; Lid Set"/>
        <s v="Cherry 3 Post Base &amp; Lid Set"/>
        <s v="Tall Cherry Finish Cup Base"/>
        <s v="3&quot; Threaded Trophy Rod"/>
        <s v="4&quot; Threaded Trophy Rod"/>
        <s v="6&quot; Threaded Trophy Rod"/>
        <s v="8&quot; Threaded Trophy Rod Assm."/>
        <s v="10&quot; Threaded Trophy Rod Assm."/>
        <s v="12&quot; Threaded Trophy Rod Assm."/>
        <s v="14&quot; Threaded Trophy Rod Assm."/>
        <s v="16&quot; Threaded Trophy Rod Assm."/>
        <s v="20&quot; Threaded Trophy Rod Assm."/>
        <s v="8&quot; Marble"/>
        <s v="3&quot; Blank Plate"/>
        <s v="Column Cover"/>
        <s v="Basketball Graphic Plaque"/>
        <s v="Football Graphic Plaque"/>
        <s v="Soccer #1 Pin"/>
        <s v="Award Medallian - 2''"/>
        <s v="Award Medallian - 2.5''"/>
        <s v="Award Medallian - 3''"/>
        <s v="Baseball Figure Trophy"/>
        <s v="Soccer Figure Trophy"/>
        <s v="Engraved Basketball Award"/>
        <s v="Golf Relaxed Cap"/>
        <s v="All Star Cap"/>
        <s v="Raw-Edge Patch BALL CAP"/>
        <s v="Mesh BALL CAP"/>
        <s v="Chunky Knit Hat"/>
        <s v="Raw-Edge Bucket Hat"/>
        <s v="Mesh Bucket Hat"/>
        <s v="Microfiber Bucket Hat"/>
        <s v="Crusher Bucket Hat"/>
        <s v="Sportsman Bucket Hat"/>
        <s v="Super Sport Stopwatch"/>
        <s v="Translucent Stopwatch"/>
        <s v="Compact Speaker Cooler"/>
        <s v="Gripper SPORT BOT"/>
        <s v="Aluminum SPORT BOT"/>
        <s v="SPORT BOT with Pop Lid"/>
        <s v="Wide SPORT BOT"/>
        <s v="3.25&quot; Lamp of Knowledge Trophy"/>
        <s v="3.25&quot; Apple Trophy "/>
        <s v="5&quot; Male Graduate Trophy"/>
        <s v="5&quot; Female Graduate Trophy"/>
        <s v="4.75&quot; Spelling B Trophy"/>
        <s v="3.75&quot; Soccer Trophy"/>
        <s v="3.75&quot; Football Trophy"/>
        <s v="3.75&quot; Basketball Trophy"/>
        <s v="3.75&quot; Volleyball Trophy"/>
        <s v="3.75&quot; Wrestling Trophy"/>
        <s v="10.75&quot; Star Riser Lamp of Knowledge Trophy"/>
        <s v="10.75&quot; Star Riser Apple Trophy"/>
        <s v="10.75&quot; Star Riser Soccer Trophy"/>
        <s v="10.75&quot; Star Riser FootballTrophy"/>
        <s v="10.75&quot; Star Riser Basketball Trophy"/>
        <s v="10.75&quot; Star Riser Volleyball Trophy"/>
        <s v="10.75&quot; Tourch Riser WrestlingTrophy"/>
        <s v="10.75&quot; Tourch Riser Lamp of Knowledge Trophy"/>
        <s v="10.75&quot; Tourch Riser Apple Trophy"/>
        <s v="10.75&quot; Tourch Riser Soccer Trophy"/>
        <s v="10.75&quot; Tourch Riser FootballTrophy"/>
        <s v="10.75&quot; Tourch Riser Basketball Trophy"/>
        <s v="10.75&quot; Tourch Riser Volleyball Trophy"/>
        <s v="10.75&quot; Tourch Riser Wrestling Trophy"/>
        <s v="10.75&quot; Column Lamp of Knowledge Trophy"/>
        <s v="10.75&quot; Column Apple Trophy"/>
        <s v="10.75&quot; Column Soccer Trophy"/>
        <s v="10.75&quot; Column Football Trophy"/>
        <s v="10.75&quot; Column Basketball Trophy"/>
        <s v="10.75&quot; Column Volleyball Trophy"/>
        <s v="10.75&quot; Column Wrestling Trophy"/>
      </sharedItems>
    </cacheField>
    <cacheField name="Gen. Prod. Posting Group" numFmtId="49">
      <sharedItems count="2">
        <s v="RETAIL"/>
        <s v="ASSEM"/>
      </sharedItems>
    </cacheField>
    <cacheField name="Item Category Code" numFmtId="49">
      <sharedItems count="9">
        <s v="AWARDS"/>
        <s v="BAGS"/>
        <s v="CAPS"/>
        <s v="CLOCKS"/>
        <s v="CORP GIFTS"/>
        <s v="ELECTRONIC"/>
        <s v="MUGS"/>
        <s v="ASSEMBLIES"/>
        <s v="MATERIALS"/>
      </sharedItems>
    </cacheField>
    <cacheField name="Item Disc. Group" numFmtId="49">
      <sharedItems count="1">
        <s v=""/>
      </sharedItems>
    </cacheField>
    <cacheField name="Item Tracking Code" numFmtId="49">
      <sharedItems/>
    </cacheField>
    <cacheField name="Profit %" numFmtId="0">
      <sharedItems containsSemiMixedTypes="0" containsString="0" containsNumber="1" minValue="-10" maxValue="56"/>
    </cacheField>
    <cacheField name="Location Code" numFmtId="49">
      <sharedItems count="3">
        <s v="AD-WHSE1"/>
        <s v="ATL-WHSE1"/>
        <s v=""/>
      </sharedItems>
    </cacheField>
    <cacheField name="Qty on Start Date" numFmtId="0">
      <sharedItems containsSemiMixedTypes="0" containsString="0" containsNumber="1" minValue="0" maxValue="43927"/>
    </cacheField>
    <cacheField name="Qty on Hand" numFmtId="0">
      <sharedItems containsSemiMixedTypes="0" containsString="0" containsNumber="1" minValue="0" maxValue="39871"/>
    </cacheField>
    <cacheField name="Sales Qty" numFmtId="0">
      <sharedItems containsSemiMixedTypes="0" containsString="0" containsNumber="1" minValue="-23139" maxValue="0"/>
    </cacheField>
    <cacheField name="Negative Adjustments" numFmtId="0">
      <sharedItems containsSemiMixedTypes="0" containsString="0" containsNumber="1" containsInteger="1" minValue="0" maxValue="0"/>
    </cacheField>
    <cacheField name="Qty @ end of P1" numFmtId="0">
      <sharedItems containsSemiMixedTypes="0" containsString="0" containsNumber="1" minValue="0" maxValue="41259"/>
    </cacheField>
    <cacheField name="Qty @ end of P2" numFmtId="0">
      <sharedItems containsSemiMixedTypes="0" containsString="0" containsNumber="1" minValue="0" maxValue="40339"/>
    </cacheField>
    <cacheField name="Qty @ end of P3" numFmtId="0">
      <sharedItems containsSemiMixedTypes="0" containsString="0" containsNumber="1" minValue="0" maxValue="37179"/>
    </cacheField>
    <cacheField name="Qty @ end of P4" numFmtId="0">
      <sharedItems containsSemiMixedTypes="0" containsString="0" containsNumber="1" minValue="0" maxValue="34350"/>
    </cacheField>
    <cacheField name="Qty @ end of P5" numFmtId="0">
      <sharedItems containsSemiMixedTypes="0" containsString="0" containsNumber="1" minValue="0" maxValue="31774"/>
    </cacheField>
    <cacheField name="Qty @ end of P6" numFmtId="0">
      <sharedItems containsSemiMixedTypes="0" containsString="0" containsNumber="1" minValue="0" maxValue="38313"/>
    </cacheField>
    <cacheField name="Qty @ end of P7" numFmtId="0">
      <sharedItems containsSemiMixedTypes="0" containsString="0" containsNumber="1" minValue="0" maxValue="36404"/>
    </cacheField>
    <cacheField name="Qty @ end of P8" numFmtId="0">
      <sharedItems containsSemiMixedTypes="0" containsString="0" containsNumber="1" minValue="0" maxValue="32353"/>
    </cacheField>
    <cacheField name="Qty @ end of P9" numFmtId="0">
      <sharedItems containsSemiMixedTypes="0" containsString="0" containsNumber="1" minValue="0" maxValue="40447"/>
    </cacheField>
    <cacheField name="Average Inventory" numFmtId="0" formula="AVERAGE('Qty on Start Date','Qty @ end of P1','Qty @ end of P2','Qty @ end of P3','Qty @ end of P4','Qty @ end of P5','Qty @ end of P6','Qty @ end of P7','Qty @ end of P8','Qty @ end of P9','Qty on Hand')" databaseField="0"/>
    <cacheField name="Number of Turns" numFmtId="0" formula="IF('Average Inventory'=0,0,-('Sales Qty'+'Negative Adjustments')/'Average Inventory')" databaseField="0"/>
    <cacheField name="Sales Qty (sign reversed)" numFmtId="0" formula=" -'Sales Qty'" databaseField="0"/>
    <cacheField name="Neg. Adj. (sign reversed)" numFmtId="0" formula="-'Negative Adjustment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87">
  <r>
    <x v="0"/>
    <x v="0"/>
    <x v="0"/>
    <x v="0"/>
    <x v="0"/>
    <s v=""/>
    <n v="53.703789999999998"/>
    <x v="0"/>
    <n v="1650.0000000000002"/>
    <n v="1650.0000000000002"/>
    <n v="0"/>
    <n v="0"/>
    <n v="1650.0000000000002"/>
    <n v="1650.0000000000002"/>
    <n v="1650.0000000000002"/>
    <n v="1650.0000000000002"/>
    <n v="1650.0000000000002"/>
    <n v="1650.0000000000002"/>
    <n v="1650.0000000000002"/>
    <n v="1650.0000000000002"/>
    <n v="1650.0000000000002"/>
  </r>
  <r>
    <x v="1"/>
    <x v="1"/>
    <x v="0"/>
    <x v="0"/>
    <x v="0"/>
    <s v=""/>
    <n v="42.192869999999999"/>
    <x v="0"/>
    <n v="4798"/>
    <n v="5277"/>
    <n v="-721"/>
    <n v="0"/>
    <n v="4780"/>
    <n v="4682"/>
    <n v="4580"/>
    <n v="4533"/>
    <n v="4524"/>
    <n v="4962"/>
    <n v="4878"/>
    <n v="4721"/>
    <n v="5277"/>
  </r>
  <r>
    <x v="2"/>
    <x v="2"/>
    <x v="0"/>
    <x v="0"/>
    <x v="0"/>
    <s v=""/>
    <n v="51.922230000000006"/>
    <x v="0"/>
    <n v="11485"/>
    <n v="10236"/>
    <n v="-5917"/>
    <n v="0"/>
    <n v="10937"/>
    <n v="10311"/>
    <n v="9165"/>
    <n v="8864"/>
    <n v="7909"/>
    <n v="9000"/>
    <n v="8658"/>
    <n v="7897"/>
    <n v="10260"/>
  </r>
  <r>
    <x v="3"/>
    <x v="3"/>
    <x v="0"/>
    <x v="0"/>
    <x v="0"/>
    <s v=""/>
    <n v="48.44997"/>
    <x v="0"/>
    <n v="14101"/>
    <n v="13038.000000000002"/>
    <n v="-6964"/>
    <n v="0"/>
    <n v="13112"/>
    <n v="12763"/>
    <n v="11491"/>
    <n v="10952"/>
    <n v="10493"/>
    <n v="12216.999999999998"/>
    <n v="11611"/>
    <n v="10727"/>
    <n v="13086"/>
  </r>
  <r>
    <x v="4"/>
    <x v="4"/>
    <x v="0"/>
    <x v="0"/>
    <x v="0"/>
    <s v=""/>
    <n v="48.978560000000002"/>
    <x v="0"/>
    <n v="6092.9999999999991"/>
    <n v="5430"/>
    <n v="-2763"/>
    <n v="0"/>
    <n v="5479"/>
    <n v="5359"/>
    <n v="5056"/>
    <n v="4959"/>
    <n v="4550"/>
    <n v="5196"/>
    <n v="5099"/>
    <n v="4634"/>
    <n v="5430"/>
  </r>
  <r>
    <x v="5"/>
    <x v="5"/>
    <x v="0"/>
    <x v="0"/>
    <x v="0"/>
    <s v=""/>
    <n v="54.54589"/>
    <x v="0"/>
    <n v="3965.9999999999995"/>
    <n v="4194"/>
    <n v="-2096"/>
    <n v="0"/>
    <n v="3695"/>
    <n v="3515"/>
    <n v="3325.9999999999995"/>
    <n v="3145"/>
    <n v="2970"/>
    <n v="3522.0000000000005"/>
    <n v="3354"/>
    <n v="2920"/>
    <n v="4218"/>
  </r>
  <r>
    <x v="6"/>
    <x v="6"/>
    <x v="0"/>
    <x v="0"/>
    <x v="0"/>
    <s v=""/>
    <n v="39.99765"/>
    <x v="0"/>
    <n v="11974"/>
    <n v="10550"/>
    <n v="-5072"/>
    <n v="0"/>
    <n v="11513"/>
    <n v="10917"/>
    <n v="10242"/>
    <n v="9724"/>
    <n v="9296"/>
    <n v="10245"/>
    <n v="10020"/>
    <n v="9094"/>
    <n v="10550"/>
  </r>
  <r>
    <x v="7"/>
    <x v="7"/>
    <x v="0"/>
    <x v="0"/>
    <x v="0"/>
    <s v=""/>
    <n v="53.038670000000003"/>
    <x v="0"/>
    <n v="10914"/>
    <n v="9819"/>
    <n v="-5095"/>
    <n v="0"/>
    <n v="10914"/>
    <n v="10326"/>
    <n v="9233"/>
    <n v="8927"/>
    <n v="8637"/>
    <n v="10073"/>
    <n v="9761"/>
    <n v="8712"/>
    <n v="9963"/>
  </r>
  <r>
    <x v="8"/>
    <x v="8"/>
    <x v="0"/>
    <x v="0"/>
    <x v="0"/>
    <s v=""/>
    <n v="35.894669999999998"/>
    <x v="0"/>
    <n v="6541"/>
    <n v="5895"/>
    <n v="-2846"/>
    <n v="0"/>
    <n v="6342"/>
    <n v="5909"/>
    <n v="5469"/>
    <n v="5299"/>
    <n v="5070"/>
    <n v="6152.9999999999991"/>
    <n v="5864"/>
    <n v="5360"/>
    <n v="6039"/>
  </r>
  <r>
    <x v="9"/>
    <x v="9"/>
    <x v="0"/>
    <x v="0"/>
    <x v="0"/>
    <s v=""/>
    <n v="52.151559999999996"/>
    <x v="0"/>
    <n v="5338"/>
    <n v="4716"/>
    <n v="-2122"/>
    <n v="0"/>
    <n v="5096"/>
    <n v="5011"/>
    <n v="4721"/>
    <n v="4523"/>
    <n v="4475"/>
    <n v="5020"/>
    <n v="4725"/>
    <n v="4377"/>
    <n v="4716"/>
  </r>
  <r>
    <x v="10"/>
    <x v="10"/>
    <x v="0"/>
    <x v="0"/>
    <x v="0"/>
    <s v=""/>
    <n v="35.895409999999998"/>
    <x v="0"/>
    <n v="5215"/>
    <n v="3384"/>
    <n v="-3530.9999999999995"/>
    <n v="0"/>
    <n v="4566"/>
    <n v="4542"/>
    <n v="3773.9999999999995"/>
    <n v="3317.0000000000005"/>
    <n v="2691"/>
    <n v="3493"/>
    <n v="3175"/>
    <n v="2882"/>
    <n v="3384"/>
  </r>
  <r>
    <x v="11"/>
    <x v="11"/>
    <x v="0"/>
    <x v="1"/>
    <x v="0"/>
    <s v=""/>
    <n v="47.37565"/>
    <x v="0"/>
    <n v="4350"/>
    <n v="4350"/>
    <n v="0"/>
    <n v="0"/>
    <n v="4350"/>
    <n v="4350"/>
    <n v="4350"/>
    <n v="4350"/>
    <n v="4350"/>
    <n v="4350"/>
    <n v="4350"/>
    <n v="4350"/>
    <n v="4350"/>
  </r>
  <r>
    <x v="12"/>
    <x v="12"/>
    <x v="0"/>
    <x v="1"/>
    <x v="0"/>
    <s v=""/>
    <n v="45.356049999999996"/>
    <x v="0"/>
    <n v="4350"/>
    <n v="4350"/>
    <n v="0"/>
    <n v="0"/>
    <n v="4350"/>
    <n v="4350"/>
    <n v="4350"/>
    <n v="4350"/>
    <n v="4350"/>
    <n v="4350"/>
    <n v="4350"/>
    <n v="4350"/>
    <n v="4350"/>
  </r>
  <r>
    <x v="13"/>
    <x v="13"/>
    <x v="0"/>
    <x v="1"/>
    <x v="0"/>
    <s v=""/>
    <n v="50.961540000000007"/>
    <x v="0"/>
    <n v="12929"/>
    <n v="11232"/>
    <n v="-7790.9999999999991"/>
    <n v="0"/>
    <n v="11901"/>
    <n v="11757"/>
    <n v="10555"/>
    <n v="9715"/>
    <n v="9231"/>
    <n v="11915"/>
    <n v="10619"/>
    <n v="9275"/>
    <n v="11293"/>
  </r>
  <r>
    <x v="14"/>
    <x v="14"/>
    <x v="0"/>
    <x v="1"/>
    <x v="0"/>
    <s v=""/>
    <n v="52.604950000000002"/>
    <x v="0"/>
    <n v="4350"/>
    <n v="4350"/>
    <n v="0"/>
    <n v="0"/>
    <n v="4350"/>
    <n v="4350"/>
    <n v="4350"/>
    <n v="4350"/>
    <n v="4350"/>
    <n v="4350"/>
    <n v="4350"/>
    <n v="4350"/>
    <n v="4350"/>
  </r>
  <r>
    <x v="15"/>
    <x v="15"/>
    <x v="0"/>
    <x v="1"/>
    <x v="0"/>
    <s v=""/>
    <n v="48.717930000000003"/>
    <x v="0"/>
    <n v="4350"/>
    <n v="4350"/>
    <n v="0"/>
    <n v="0"/>
    <n v="4350"/>
    <n v="4350"/>
    <n v="4350"/>
    <n v="4350"/>
    <n v="4350"/>
    <n v="4350"/>
    <n v="4350"/>
    <n v="4350"/>
    <n v="4350"/>
  </r>
  <r>
    <x v="16"/>
    <x v="16"/>
    <x v="0"/>
    <x v="1"/>
    <x v="0"/>
    <s v=""/>
    <n v="47.644030000000001"/>
    <x v="0"/>
    <n v="4698"/>
    <n v="4181"/>
    <n v="-1217"/>
    <n v="0"/>
    <n v="4451"/>
    <n v="4451"/>
    <n v="4240"/>
    <n v="4214"/>
    <n v="4118"/>
    <n v="4305"/>
    <n v="4197"/>
    <n v="3999"/>
    <n v="4181"/>
  </r>
  <r>
    <x v="17"/>
    <x v="17"/>
    <x v="0"/>
    <x v="1"/>
    <x v="0"/>
    <s v=""/>
    <n v="51.448040000000006"/>
    <x v="0"/>
    <n v="12174"/>
    <n v="11663"/>
    <n v="-5061"/>
    <n v="0"/>
    <n v="11484"/>
    <n v="11436"/>
    <n v="10683"/>
    <n v="10347"/>
    <n v="9680"/>
    <n v="11935"/>
    <n v="11142"/>
    <n v="10104"/>
    <n v="11807"/>
  </r>
  <r>
    <x v="18"/>
    <x v="18"/>
    <x v="0"/>
    <x v="1"/>
    <x v="0"/>
    <s v=""/>
    <n v="39.395659999999999"/>
    <x v="0"/>
    <n v="7862"/>
    <n v="7080"/>
    <n v="-4282"/>
    <n v="0"/>
    <n v="6998"/>
    <n v="6854"/>
    <n v="6169.0000000000009"/>
    <n v="5880"/>
    <n v="5542"/>
    <n v="6473"/>
    <n v="6136"/>
    <n v="5558"/>
    <n v="7369"/>
  </r>
  <r>
    <x v="19"/>
    <x v="19"/>
    <x v="0"/>
    <x v="1"/>
    <x v="0"/>
    <s v=""/>
    <n v="44.115740000000002"/>
    <x v="0"/>
    <n v="15766"/>
    <n v="16820"/>
    <n v="-6296"/>
    <n v="0"/>
    <n v="14173"/>
    <n v="14154.999999999998"/>
    <n v="12965.000000000002"/>
    <n v="12629"/>
    <n v="12195.999999999998"/>
    <n v="14779"/>
    <n v="14335"/>
    <n v="12702.999999999998"/>
    <n v="16821"/>
  </r>
  <r>
    <x v="20"/>
    <x v="20"/>
    <x v="0"/>
    <x v="1"/>
    <x v="0"/>
    <s v=""/>
    <n v="33.333329999999997"/>
    <x v="0"/>
    <n v="12924"/>
    <n v="11943"/>
    <n v="-6581"/>
    <n v="0"/>
    <n v="12182"/>
    <n v="12037"/>
    <n v="10980"/>
    <n v="10499"/>
    <n v="9780"/>
    <n v="12498"/>
    <n v="11777"/>
    <n v="10503"/>
    <n v="12231"/>
  </r>
  <r>
    <x v="21"/>
    <x v="21"/>
    <x v="0"/>
    <x v="2"/>
    <x v="0"/>
    <s v=""/>
    <n v="49.6875"/>
    <x v="0"/>
    <n v="14431"/>
    <n v="13089"/>
    <n v="-5842"/>
    <n v="0"/>
    <n v="13444.999999999998"/>
    <n v="12977"/>
    <n v="12029"/>
    <n v="11308"/>
    <n v="10876"/>
    <n v="11866"/>
    <n v="11423"/>
    <n v="10673"/>
    <n v="13101.000000000002"/>
  </r>
  <r>
    <x v="22"/>
    <x v="22"/>
    <x v="0"/>
    <x v="2"/>
    <x v="0"/>
    <s v=""/>
    <n v="52.985069999999993"/>
    <x v="0"/>
    <n v="31890"/>
    <n v="28956"/>
    <n v="-14933.999999999998"/>
    <n v="0"/>
    <n v="30239"/>
    <n v="29380"/>
    <n v="26446"/>
    <n v="25089"/>
    <n v="23620"/>
    <n v="28486"/>
    <n v="27682"/>
    <n v="25269"/>
    <n v="29244"/>
  </r>
  <r>
    <x v="23"/>
    <x v="23"/>
    <x v="0"/>
    <x v="2"/>
    <x v="0"/>
    <s v=""/>
    <n v="43.820219999999999"/>
    <x v="0"/>
    <n v="13536"/>
    <n v="13858.000000000002"/>
    <n v="-5870"/>
    <n v="0"/>
    <n v="12610.000000000002"/>
    <n v="12466"/>
    <n v="11409"/>
    <n v="10783"/>
    <n v="10062"/>
    <n v="11082"/>
    <n v="10360"/>
    <n v="9880"/>
    <n v="13906"/>
  </r>
  <r>
    <x v="24"/>
    <x v="24"/>
    <x v="0"/>
    <x v="2"/>
    <x v="0"/>
    <s v=""/>
    <n v="53.691279999999999"/>
    <x v="0"/>
    <n v="35568"/>
    <n v="32002"/>
    <n v="-20066"/>
    <n v="0"/>
    <n v="32924"/>
    <n v="31904.999999999996"/>
    <n v="29021.999999999996"/>
    <n v="26236"/>
    <n v="24171"/>
    <n v="30809.000000000004"/>
    <n v="29057"/>
    <n v="25743"/>
    <n v="32290"/>
  </r>
  <r>
    <x v="25"/>
    <x v="25"/>
    <x v="0"/>
    <x v="2"/>
    <x v="0"/>
    <s v=""/>
    <n v="35.89038"/>
    <x v="0"/>
    <n v="30937"/>
    <n v="29893"/>
    <n v="-14044"/>
    <n v="0"/>
    <n v="29375.999999999996"/>
    <n v="28943"/>
    <n v="27272"/>
    <n v="26195"/>
    <n v="24105"/>
    <n v="28872"/>
    <n v="26944.000000000004"/>
    <n v="25112"/>
    <n v="30375"/>
  </r>
  <r>
    <x v="26"/>
    <x v="26"/>
    <x v="0"/>
    <x v="2"/>
    <x v="0"/>
    <s v=""/>
    <n v="50.710899999999995"/>
    <x v="0"/>
    <n v="15391"/>
    <n v="13444.999999999998"/>
    <n v="-6946"/>
    <n v="0"/>
    <n v="14499"/>
    <n v="13923"/>
    <n v="12723"/>
    <n v="12098.000000000002"/>
    <n v="11399"/>
    <n v="13465.999999999998"/>
    <n v="12602"/>
    <n v="11857"/>
    <n v="13733.000000000002"/>
  </r>
  <r>
    <x v="27"/>
    <x v="27"/>
    <x v="0"/>
    <x v="2"/>
    <x v="0"/>
    <s v=""/>
    <n v="53.033270000000002"/>
    <x v="0"/>
    <n v="31925"/>
    <n v="30121"/>
    <n v="-13960"/>
    <n v="0"/>
    <n v="29855"/>
    <n v="29373"/>
    <n v="27638"/>
    <n v="25434"/>
    <n v="23789"/>
    <n v="27943"/>
    <n v="27003"/>
    <n v="25055"/>
    <n v="30175"/>
  </r>
  <r>
    <x v="28"/>
    <x v="28"/>
    <x v="0"/>
    <x v="2"/>
    <x v="0"/>
    <s v=""/>
    <n v="39.473679999999995"/>
    <x v="0"/>
    <n v="32113.999999999996"/>
    <n v="26878.999999999996"/>
    <n v="-16234.999999999998"/>
    <n v="0"/>
    <n v="30336"/>
    <n v="29423"/>
    <n v="27396"/>
    <n v="24587"/>
    <n v="22534"/>
    <n v="26061"/>
    <n v="25325"/>
    <n v="22969"/>
    <n v="27215.000000000004"/>
  </r>
  <r>
    <x v="29"/>
    <x v="29"/>
    <x v="0"/>
    <x v="2"/>
    <x v="0"/>
    <s v=""/>
    <n v="44.748860000000001"/>
    <x v="0"/>
    <n v="29991"/>
    <n v="30650"/>
    <n v="-13841"/>
    <n v="0"/>
    <n v="29124"/>
    <n v="28403.999999999996"/>
    <n v="26267"/>
    <n v="24774"/>
    <n v="22746"/>
    <n v="27727.000000000004"/>
    <n v="26110"/>
    <n v="23971"/>
    <n v="30938"/>
  </r>
  <r>
    <x v="30"/>
    <x v="30"/>
    <x v="0"/>
    <x v="3"/>
    <x v="0"/>
    <s v=""/>
    <n v="54.55498"/>
    <x v="0"/>
    <n v="20338"/>
    <n v="19082"/>
    <n v="-8956"/>
    <n v="0"/>
    <n v="19108"/>
    <n v="18616"/>
    <n v="17416"/>
    <n v="16467"/>
    <n v="15633"/>
    <n v="19032"/>
    <n v="18240"/>
    <n v="16581"/>
    <n v="19094"/>
  </r>
  <r>
    <x v="31"/>
    <x v="31"/>
    <x v="0"/>
    <x v="3"/>
    <x v="0"/>
    <s v=""/>
    <n v="49.520020000000002"/>
    <x v="0"/>
    <n v="23532"/>
    <n v="21846"/>
    <n v="-13742"/>
    <n v="0"/>
    <n v="22268"/>
    <n v="21630"/>
    <n v="19852"/>
    <n v="18475"/>
    <n v="17131"/>
    <n v="22300"/>
    <n v="21060"/>
    <n v="17908"/>
    <n v="21858"/>
  </r>
  <r>
    <x v="32"/>
    <x v="32"/>
    <x v="0"/>
    <x v="3"/>
    <x v="0"/>
    <s v=""/>
    <n v="40.495869999999996"/>
    <x v="0"/>
    <n v="29167.999999999996"/>
    <n v="26282.999999999996"/>
    <n v="-14929.000000000002"/>
    <n v="0"/>
    <n v="27275.999999999996"/>
    <n v="26553"/>
    <n v="24216.000000000004"/>
    <n v="22846"/>
    <n v="21433"/>
    <n v="25449.000000000004"/>
    <n v="24585"/>
    <n v="21890"/>
    <n v="27051"/>
  </r>
  <r>
    <x v="33"/>
    <x v="33"/>
    <x v="0"/>
    <x v="3"/>
    <x v="0"/>
    <s v=""/>
    <n v="38.28857"/>
    <x v="0"/>
    <n v="7479"/>
    <n v="7458.9999999999991"/>
    <n v="-3520"/>
    <n v="0"/>
    <n v="6829"/>
    <n v="6750"/>
    <n v="5954"/>
    <n v="5317"/>
    <n v="5051"/>
    <n v="6284.0000000000009"/>
    <n v="6084.9999999999991"/>
    <n v="5503"/>
    <n v="7458.9999999999991"/>
  </r>
  <r>
    <x v="34"/>
    <x v="34"/>
    <x v="0"/>
    <x v="3"/>
    <x v="0"/>
    <s v=""/>
    <n v="33.333329999999997"/>
    <x v="0"/>
    <n v="32227"/>
    <n v="26220"/>
    <n v="-16157.000000000002"/>
    <n v="0"/>
    <n v="29741.999999999996"/>
    <n v="29077"/>
    <n v="27594"/>
    <n v="25240.000000000004"/>
    <n v="22643"/>
    <n v="27635"/>
    <n v="26473.000000000004"/>
    <n v="23391"/>
    <n v="26941"/>
  </r>
  <r>
    <x v="35"/>
    <x v="35"/>
    <x v="0"/>
    <x v="3"/>
    <x v="0"/>
    <s v=""/>
    <n v="46.206900000000005"/>
    <x v="0"/>
    <n v="9610"/>
    <n v="9100"/>
    <n v="-2961"/>
    <n v="0"/>
    <n v="8889"/>
    <n v="8876"/>
    <n v="8092"/>
    <n v="7912"/>
    <n v="7620.9999999999991"/>
    <n v="8696"/>
    <n v="8646"/>
    <n v="8098"/>
    <n v="9100"/>
  </r>
  <r>
    <x v="36"/>
    <x v="36"/>
    <x v="0"/>
    <x v="3"/>
    <x v="0"/>
    <s v=""/>
    <n v="40.133040000000001"/>
    <x v="0"/>
    <n v="11168"/>
    <n v="9248"/>
    <n v="-5420"/>
    <n v="0"/>
    <n v="10736"/>
    <n v="10737"/>
    <n v="10401"/>
    <n v="8779"/>
    <n v="8021.0000000000009"/>
    <n v="9050"/>
    <n v="8730"/>
    <n v="7667"/>
    <n v="9248"/>
  </r>
  <r>
    <x v="37"/>
    <x v="37"/>
    <x v="0"/>
    <x v="4"/>
    <x v="0"/>
    <s v=""/>
    <n v="33.817430000000002"/>
    <x v="0"/>
    <n v="11004"/>
    <n v="9386"/>
    <n v="-5218"/>
    <n v="0"/>
    <n v="10691"/>
    <n v="10114"/>
    <n v="8888"/>
    <n v="8610"/>
    <n v="7742"/>
    <n v="9097"/>
    <n v="8662"/>
    <n v="8037"/>
    <n v="9386"/>
  </r>
  <r>
    <x v="38"/>
    <x v="38"/>
    <x v="0"/>
    <x v="4"/>
    <x v="0"/>
    <s v=""/>
    <n v="43.510420000000003"/>
    <x v="0"/>
    <n v="8582"/>
    <n v="7993"/>
    <n v="-3889.0000000000005"/>
    <n v="0"/>
    <n v="7994"/>
    <n v="7848"/>
    <n v="7076"/>
    <n v="6633"/>
    <n v="6138"/>
    <n v="7293"/>
    <n v="7149"/>
    <n v="6332"/>
    <n v="7994"/>
  </r>
  <r>
    <x v="39"/>
    <x v="39"/>
    <x v="0"/>
    <x v="4"/>
    <x v="0"/>
    <s v=""/>
    <n v="50.500480000000003"/>
    <x v="0"/>
    <n v="8233"/>
    <n v="7140"/>
    <n v="-4093"/>
    <n v="0"/>
    <n v="8090"/>
    <n v="7742"/>
    <n v="6781"/>
    <n v="5965"/>
    <n v="5621"/>
    <n v="6364"/>
    <n v="6219"/>
    <n v="5822"/>
    <n v="7140"/>
  </r>
  <r>
    <x v="40"/>
    <x v="40"/>
    <x v="0"/>
    <x v="4"/>
    <x v="0"/>
    <s v=""/>
    <n v="46.24277"/>
    <x v="0"/>
    <n v="8662"/>
    <n v="9338"/>
    <n v="-2926"/>
    <n v="0"/>
    <n v="8662"/>
    <n v="8464"/>
    <n v="7599"/>
    <n v="7449.0000000000009"/>
    <n v="7295.0000000000009"/>
    <n v="9237"/>
    <n v="9044"/>
    <n v="8415"/>
    <n v="9338"/>
  </r>
  <r>
    <x v="41"/>
    <x v="41"/>
    <x v="0"/>
    <x v="4"/>
    <x v="0"/>
    <s v=""/>
    <n v="47.068629999999999"/>
    <x v="0"/>
    <n v="26243.000000000004"/>
    <n v="22458"/>
    <n v="-11585"/>
    <n v="0"/>
    <n v="24899"/>
    <n v="23843"/>
    <n v="22497"/>
    <n v="20155"/>
    <n v="19001"/>
    <n v="22790"/>
    <n v="21782"/>
    <n v="20479"/>
    <n v="22614"/>
  </r>
  <r>
    <x v="42"/>
    <x v="42"/>
    <x v="0"/>
    <x v="4"/>
    <x v="0"/>
    <s v=""/>
    <n v="54.130180000000003"/>
    <x v="0"/>
    <n v="6413.9999999999991"/>
    <n v="6504"/>
    <n v="-3257.9999999999995"/>
    <n v="0"/>
    <n v="5970"/>
    <n v="5670"/>
    <n v="4996"/>
    <n v="4838"/>
    <n v="4730"/>
    <n v="5352"/>
    <n v="5316"/>
    <n v="4548"/>
    <n v="6504"/>
  </r>
  <r>
    <x v="43"/>
    <x v="43"/>
    <x v="0"/>
    <x v="4"/>
    <x v="0"/>
    <s v=""/>
    <n v="45.454549999999998"/>
    <x v="0"/>
    <n v="27798.999999999996"/>
    <n v="25271.000000000004"/>
    <n v="-14828"/>
    <n v="0"/>
    <n v="26324.999999999996"/>
    <n v="25019.999999999996"/>
    <n v="23072"/>
    <n v="21364"/>
    <n v="19268"/>
    <n v="24375"/>
    <n v="23103"/>
    <n v="21308"/>
    <n v="25415"/>
  </r>
  <r>
    <x v="44"/>
    <x v="44"/>
    <x v="0"/>
    <x v="4"/>
    <x v="0"/>
    <s v=""/>
    <n v="51.459730000000008"/>
    <x v="0"/>
    <n v="6267"/>
    <n v="6389"/>
    <n v="-3226"/>
    <n v="0"/>
    <n v="5692"/>
    <n v="5667"/>
    <n v="5187"/>
    <n v="4994"/>
    <n v="4658"/>
    <n v="6050"/>
    <n v="5947"/>
    <n v="5370"/>
    <n v="6437"/>
  </r>
  <r>
    <x v="45"/>
    <x v="45"/>
    <x v="0"/>
    <x v="4"/>
    <x v="0"/>
    <s v=""/>
    <n v="41.847549999999998"/>
    <x v="0"/>
    <n v="11130"/>
    <n v="9668"/>
    <n v="-4462"/>
    <n v="0"/>
    <n v="10693"/>
    <n v="10261"/>
    <n v="9480"/>
    <n v="8758"/>
    <n v="7960"/>
    <n v="9325"/>
    <n v="9036"/>
    <n v="8590"/>
    <n v="9669"/>
  </r>
  <r>
    <x v="46"/>
    <x v="46"/>
    <x v="0"/>
    <x v="4"/>
    <x v="0"/>
    <s v=""/>
    <n v="40.831559999999996"/>
    <x v="0"/>
    <n v="7549"/>
    <n v="7017"/>
    <n v="-3532"/>
    <n v="0"/>
    <n v="7103"/>
    <n v="6957"/>
    <n v="6776"/>
    <n v="6295"/>
    <n v="5627"/>
    <n v="7534"/>
    <n v="7100"/>
    <n v="6455"/>
    <n v="7017"/>
  </r>
  <r>
    <x v="47"/>
    <x v="47"/>
    <x v="0"/>
    <x v="4"/>
    <x v="0"/>
    <s v=""/>
    <n v="39.034050000000001"/>
    <x v="0"/>
    <n v="9007"/>
    <n v="9566"/>
    <n v="-2741"/>
    <n v="0"/>
    <n v="8545"/>
    <n v="8401"/>
    <n v="7967"/>
    <n v="7674"/>
    <n v="7526.9999999999991"/>
    <n v="8420"/>
    <n v="8271"/>
    <n v="7820.0000000000009"/>
    <n v="9566"/>
  </r>
  <r>
    <x v="48"/>
    <x v="48"/>
    <x v="0"/>
    <x v="4"/>
    <x v="0"/>
    <s v=""/>
    <n v="40.843299999999999"/>
    <x v="0"/>
    <n v="7993"/>
    <n v="8102.0000000000009"/>
    <n v="-3491"/>
    <n v="0"/>
    <n v="7657"/>
    <n v="7300.0000000000009"/>
    <n v="6423"/>
    <n v="6258.0000000000009"/>
    <n v="5963"/>
    <n v="7059"/>
    <n v="6963.0000000000009"/>
    <n v="6301.9999999999991"/>
    <n v="8102.0000000000009"/>
  </r>
  <r>
    <x v="49"/>
    <x v="49"/>
    <x v="0"/>
    <x v="4"/>
    <x v="0"/>
    <s v=""/>
    <n v="54.337409999999998"/>
    <x v="0"/>
    <n v="9584"/>
    <n v="8057"/>
    <n v="-4228"/>
    <n v="0"/>
    <n v="9395"/>
    <n v="9100"/>
    <n v="8016.0000000000009"/>
    <n v="7366"/>
    <n v="6548.0000000000009"/>
    <n v="7159.0000000000009"/>
    <n v="7152"/>
    <n v="6716"/>
    <n v="8057"/>
  </r>
  <r>
    <x v="50"/>
    <x v="50"/>
    <x v="0"/>
    <x v="4"/>
    <x v="0"/>
    <s v=""/>
    <n v="51.688519999999997"/>
    <x v="0"/>
    <n v="5694"/>
    <n v="5938"/>
    <n v="-2456"/>
    <n v="0"/>
    <n v="5524"/>
    <n v="5068"/>
    <n v="4696"/>
    <n v="4673"/>
    <n v="4132"/>
    <n v="4886"/>
    <n v="4884"/>
    <n v="4642"/>
    <n v="5938"/>
  </r>
  <r>
    <x v="51"/>
    <x v="51"/>
    <x v="0"/>
    <x v="4"/>
    <x v="0"/>
    <s v=""/>
    <n v="53.912860000000002"/>
    <x v="0"/>
    <n v="6018"/>
    <n v="5853"/>
    <n v="-2613"/>
    <n v="0"/>
    <n v="5705"/>
    <n v="5513"/>
    <n v="4923"/>
    <n v="4634"/>
    <n v="4489"/>
    <n v="5196"/>
    <n v="4812"/>
    <n v="4643"/>
    <n v="5853"/>
  </r>
  <r>
    <x v="52"/>
    <x v="52"/>
    <x v="0"/>
    <x v="4"/>
    <x v="0"/>
    <s v=""/>
    <n v="42.198749999999997"/>
    <x v="0"/>
    <n v="8302"/>
    <n v="7940.0000000000009"/>
    <n v="-3961.9999999999995"/>
    <n v="0"/>
    <n v="8169"/>
    <n v="7659"/>
    <n v="7280"/>
    <n v="7231"/>
    <n v="6575.9999999999991"/>
    <n v="7918.9999999999991"/>
    <n v="7901.0000000000009"/>
    <n v="6909"/>
    <n v="7940.0000000000009"/>
  </r>
  <r>
    <x v="53"/>
    <x v="53"/>
    <x v="0"/>
    <x v="4"/>
    <x v="0"/>
    <s v=""/>
    <n v="36.303319999999999"/>
    <x v="0"/>
    <n v="6732.9999999999991"/>
    <n v="6880"/>
    <n v="-3752.9999999999995"/>
    <n v="0"/>
    <n v="6397"/>
    <n v="6251.9999999999991"/>
    <n v="5698"/>
    <n v="5263"/>
    <n v="4951"/>
    <n v="7045"/>
    <n v="6787"/>
    <n v="5861"/>
    <n v="6880"/>
  </r>
  <r>
    <x v="54"/>
    <x v="54"/>
    <x v="0"/>
    <x v="4"/>
    <x v="0"/>
    <s v=""/>
    <n v="48.724300000000007"/>
    <x v="0"/>
    <n v="8812"/>
    <n v="8190"/>
    <n v="-3022"/>
    <n v="0"/>
    <n v="8235"/>
    <n v="8019"/>
    <n v="7682"/>
    <n v="7327"/>
    <n v="6894"/>
    <n v="7714"/>
    <n v="7426"/>
    <n v="7136"/>
    <n v="8190"/>
  </r>
  <r>
    <x v="55"/>
    <x v="55"/>
    <x v="0"/>
    <x v="5"/>
    <x v="0"/>
    <s v=""/>
    <n v="51.012890000000006"/>
    <x v="0"/>
    <n v="24084"/>
    <n v="19099"/>
    <n v="-9985"/>
    <n v="0"/>
    <n v="23028"/>
    <n v="22812"/>
    <n v="21180"/>
    <n v="20002"/>
    <n v="17409"/>
    <n v="21736"/>
    <n v="21159"/>
    <n v="19718"/>
    <n v="19382"/>
  </r>
  <r>
    <x v="56"/>
    <x v="56"/>
    <x v="0"/>
    <x v="5"/>
    <x v="0"/>
    <s v=""/>
    <n v="40.498840000000001"/>
    <x v="0"/>
    <n v="5500"/>
    <n v="5500"/>
    <n v="0"/>
    <n v="0"/>
    <n v="5500"/>
    <n v="5500"/>
    <n v="5500"/>
    <n v="5500"/>
    <n v="5500"/>
    <n v="5500"/>
    <n v="5500"/>
    <n v="5500"/>
    <n v="5500"/>
  </r>
  <r>
    <x v="57"/>
    <x v="57"/>
    <x v="0"/>
    <x v="5"/>
    <x v="0"/>
    <s v=""/>
    <n v="54.335360000000001"/>
    <x v="0"/>
    <n v="5500"/>
    <n v="5500"/>
    <n v="0"/>
    <n v="0"/>
    <n v="5500"/>
    <n v="5500"/>
    <n v="5500"/>
    <n v="5500"/>
    <n v="5500"/>
    <n v="5500"/>
    <n v="5500"/>
    <n v="5500"/>
    <n v="5500"/>
  </r>
  <r>
    <x v="58"/>
    <x v="58"/>
    <x v="0"/>
    <x v="5"/>
    <x v="0"/>
    <s v=""/>
    <n v="52.150490000000005"/>
    <x v="0"/>
    <n v="5500"/>
    <n v="5500"/>
    <n v="0"/>
    <n v="0"/>
    <n v="5500"/>
    <n v="5500"/>
    <n v="5500"/>
    <n v="5500"/>
    <n v="5500"/>
    <n v="5500"/>
    <n v="5500"/>
    <n v="5500"/>
    <n v="5500"/>
  </r>
  <r>
    <x v="59"/>
    <x v="59"/>
    <x v="0"/>
    <x v="5"/>
    <x v="0"/>
    <s v=""/>
    <n v="54.566139999999997"/>
    <x v="0"/>
    <n v="5500"/>
    <n v="5500"/>
    <n v="0"/>
    <n v="0"/>
    <n v="5500"/>
    <n v="5500"/>
    <n v="5500"/>
    <n v="5500"/>
    <n v="5500"/>
    <n v="5500"/>
    <n v="5500"/>
    <n v="5500"/>
    <n v="5500"/>
  </r>
  <r>
    <x v="60"/>
    <x v="60"/>
    <x v="0"/>
    <x v="6"/>
    <x v="0"/>
    <s v=""/>
    <n v="47.727269999999997"/>
    <x v="0"/>
    <n v="23946"/>
    <n v="18573"/>
    <n v="-9373"/>
    <n v="0"/>
    <n v="23222"/>
    <n v="22742"/>
    <n v="22283"/>
    <n v="19853"/>
    <n v="18544"/>
    <n v="21967"/>
    <n v="21221"/>
    <n v="19437"/>
    <n v="19005"/>
  </r>
  <r>
    <x v="61"/>
    <x v="61"/>
    <x v="0"/>
    <x v="6"/>
    <x v="0"/>
    <s v=""/>
    <n v="44.715449999999997"/>
    <x v="0"/>
    <n v="21575"/>
    <n v="16097"/>
    <n v="-10478"/>
    <n v="0"/>
    <n v="19979"/>
    <n v="19548"/>
    <n v="18629"/>
    <n v="16735"/>
    <n v="15542"/>
    <n v="19822"/>
    <n v="18812"/>
    <n v="17611"/>
    <n v="16673"/>
  </r>
  <r>
    <x v="62"/>
    <x v="62"/>
    <x v="0"/>
    <x v="6"/>
    <x v="0"/>
    <s v=""/>
    <n v="43.975900000000003"/>
    <x v="0"/>
    <n v="21655"/>
    <n v="19529"/>
    <n v="-8126"/>
    <n v="0"/>
    <n v="20646"/>
    <n v="20213"/>
    <n v="19205"/>
    <n v="18910"/>
    <n v="17110"/>
    <n v="21958"/>
    <n v="21140"/>
    <n v="20250"/>
    <n v="19818"/>
  </r>
  <r>
    <x v="63"/>
    <x v="63"/>
    <x v="0"/>
    <x v="6"/>
    <x v="0"/>
    <s v=""/>
    <n v="52.83616"/>
    <x v="0"/>
    <n v="11000"/>
    <n v="11000"/>
    <n v="0"/>
    <n v="0"/>
    <n v="11000"/>
    <n v="11000"/>
    <n v="11000"/>
    <n v="11000"/>
    <n v="11000"/>
    <n v="11000"/>
    <n v="11000"/>
    <n v="11000"/>
    <n v="11000"/>
  </r>
  <r>
    <x v="64"/>
    <x v="64"/>
    <x v="0"/>
    <x v="6"/>
    <x v="0"/>
    <s v=""/>
    <n v="45.05265"/>
    <x v="0"/>
    <n v="11000"/>
    <n v="11000"/>
    <n v="0"/>
    <n v="0"/>
    <n v="11000"/>
    <n v="11000"/>
    <n v="11000"/>
    <n v="11000"/>
    <n v="11000"/>
    <n v="11000"/>
    <n v="11000"/>
    <n v="11000"/>
    <n v="11000"/>
  </r>
  <r>
    <x v="65"/>
    <x v="65"/>
    <x v="0"/>
    <x v="6"/>
    <x v="0"/>
    <s v=""/>
    <n v="54.166670000000003"/>
    <x v="0"/>
    <n v="21541"/>
    <n v="17229"/>
    <n v="-10312"/>
    <n v="0"/>
    <n v="20719"/>
    <n v="20287"/>
    <n v="19517"/>
    <n v="17645"/>
    <n v="15773"/>
    <n v="20038"/>
    <n v="19101"/>
    <n v="17949"/>
    <n v="17373"/>
  </r>
  <r>
    <x v="66"/>
    <x v="66"/>
    <x v="0"/>
    <x v="6"/>
    <x v="0"/>
    <s v=""/>
    <n v="45.647559999999999"/>
    <x v="0"/>
    <n v="20231"/>
    <n v="18124"/>
    <n v="-11107"/>
    <n v="0"/>
    <n v="19475"/>
    <n v="18467"/>
    <n v="17109"/>
    <n v="15669"/>
    <n v="14205"/>
    <n v="21693"/>
    <n v="20539"/>
    <n v="18941"/>
    <n v="18412"/>
  </r>
  <r>
    <x v="67"/>
    <x v="67"/>
    <x v="0"/>
    <x v="1"/>
    <x v="0"/>
    <s v=""/>
    <n v="51.933700000000002"/>
    <x v="0"/>
    <n v="34529"/>
    <n v="25646.999999999996"/>
    <n v="-17282"/>
    <n v="0"/>
    <n v="31857"/>
    <n v="30968"/>
    <n v="28704"/>
    <n v="25665"/>
    <n v="23523"/>
    <n v="26926"/>
    <n v="25770.999999999996"/>
    <n v="23303"/>
    <n v="25791.999999999996"/>
  </r>
  <r>
    <x v="68"/>
    <x v="68"/>
    <x v="0"/>
    <x v="1"/>
    <x v="0"/>
    <s v=""/>
    <n v="48.8"/>
    <x v="0"/>
    <n v="18235"/>
    <n v="17307"/>
    <n v="-7228"/>
    <n v="0"/>
    <n v="17370"/>
    <n v="17063"/>
    <n v="15907"/>
    <n v="15011"/>
    <n v="13663.999999999998"/>
    <n v="16526"/>
    <n v="15654"/>
    <n v="14639"/>
    <n v="17308"/>
  </r>
  <r>
    <x v="69"/>
    <x v="69"/>
    <x v="0"/>
    <x v="1"/>
    <x v="0"/>
    <s v=""/>
    <n v="44.983820000000001"/>
    <x v="0"/>
    <n v="19233"/>
    <n v="16552"/>
    <n v="-9681"/>
    <n v="0"/>
    <n v="18513"/>
    <n v="18224"/>
    <n v="16915"/>
    <n v="15617.999999999998"/>
    <n v="14028"/>
    <n v="15820"/>
    <n v="14524"/>
    <n v="13216.000000000002"/>
    <n v="16984"/>
  </r>
  <r>
    <x v="70"/>
    <x v="70"/>
    <x v="0"/>
    <x v="1"/>
    <x v="0"/>
    <s v=""/>
    <n v="36.170210000000004"/>
    <x v="0"/>
    <n v="17024"/>
    <n v="16012"/>
    <n v="-7662"/>
    <n v="0"/>
    <n v="16532"/>
    <n v="16532"/>
    <n v="15241.999999999998"/>
    <n v="14196.999999999998"/>
    <n v="13044"/>
    <n v="15668"/>
    <n v="15092"/>
    <n v="14216"/>
    <n v="16212"/>
  </r>
  <r>
    <x v="71"/>
    <x v="71"/>
    <x v="0"/>
    <x v="1"/>
    <x v="0"/>
    <s v=""/>
    <n v="51.937979999999996"/>
    <x v="0"/>
    <n v="19641"/>
    <n v="15513.999999999998"/>
    <n v="-10777"/>
    <n v="0"/>
    <n v="19130"/>
    <n v="18986"/>
    <n v="17545"/>
    <n v="15877"/>
    <n v="13397.999999999998"/>
    <n v="15870.000000000002"/>
    <n v="14708.999999999998"/>
    <n v="13219.999999999998"/>
    <n v="15513.999999999998"/>
  </r>
  <r>
    <x v="72"/>
    <x v="72"/>
    <x v="0"/>
    <x v="1"/>
    <x v="0"/>
    <s v=""/>
    <n v="55.933330000000005"/>
    <x v="0"/>
    <n v="22369"/>
    <n v="17425"/>
    <n v="-12294"/>
    <n v="0"/>
    <n v="21232"/>
    <n v="20548"/>
    <n v="19209"/>
    <n v="17259"/>
    <n v="14854.999999999998"/>
    <n v="19340"/>
    <n v="18325"/>
    <n v="16421"/>
    <n v="17841"/>
  </r>
  <r>
    <x v="73"/>
    <x v="73"/>
    <x v="0"/>
    <x v="1"/>
    <x v="0"/>
    <s v=""/>
    <n v="45.424240000000005"/>
    <x v="0"/>
    <n v="20865"/>
    <n v="17567"/>
    <n v="-12398"/>
    <n v="0"/>
    <n v="19560"/>
    <n v="18837"/>
    <n v="17392"/>
    <n v="15793"/>
    <n v="13804"/>
    <n v="16763"/>
    <n v="15251"/>
    <n v="14342.999999999998"/>
    <n v="17857"/>
  </r>
  <r>
    <x v="74"/>
    <x v="74"/>
    <x v="0"/>
    <x v="1"/>
    <x v="0"/>
    <s v=""/>
    <n v="47.913039999999995"/>
    <x v="0"/>
    <n v="20538"/>
    <n v="16545"/>
    <n v="-13093"/>
    <n v="0"/>
    <n v="19603"/>
    <n v="18729"/>
    <n v="17139"/>
    <n v="15698"/>
    <n v="13820.999999999998"/>
    <n v="18257"/>
    <n v="16516"/>
    <n v="14757.000000000002"/>
    <n v="16666"/>
  </r>
  <r>
    <x v="75"/>
    <x v="75"/>
    <x v="0"/>
    <x v="1"/>
    <x v="0"/>
    <s v=""/>
    <n v="52.173909999999999"/>
    <x v="0"/>
    <n v="19550"/>
    <n v="14243.999999999998"/>
    <n v="-11956"/>
    <n v="0"/>
    <n v="18576"/>
    <n v="17843"/>
    <n v="16530"/>
    <n v="14654"/>
    <n v="12775"/>
    <n v="15560"/>
    <n v="14663.000000000002"/>
    <n v="13182"/>
    <n v="14826"/>
  </r>
  <r>
    <x v="76"/>
    <x v="76"/>
    <x v="0"/>
    <x v="1"/>
    <x v="0"/>
    <s v=""/>
    <n v="41.903230000000001"/>
    <x v="0"/>
    <n v="19405"/>
    <n v="17012"/>
    <n v="-9393"/>
    <n v="0"/>
    <n v="18249"/>
    <n v="17814"/>
    <n v="17138"/>
    <n v="16411"/>
    <n v="14076.999999999998"/>
    <n v="16874"/>
    <n v="16254"/>
    <n v="14032"/>
    <n v="17301"/>
  </r>
  <r>
    <x v="77"/>
    <x v="77"/>
    <x v="0"/>
    <x v="2"/>
    <x v="0"/>
    <s v=""/>
    <n v="48.148150000000001"/>
    <x v="0"/>
    <n v="32992"/>
    <n v="31480"/>
    <n v="-13512.999999999998"/>
    <n v="0"/>
    <n v="31255"/>
    <n v="30945.000000000004"/>
    <n v="28483"/>
    <n v="27445.000000000004"/>
    <n v="25506"/>
    <n v="29051.999999999996"/>
    <n v="27380.999999999996"/>
    <n v="25662"/>
    <n v="31913"/>
  </r>
  <r>
    <x v="78"/>
    <x v="78"/>
    <x v="0"/>
    <x v="3"/>
    <x v="0"/>
    <s v=""/>
    <n v="47.027029999999996"/>
    <x v="0"/>
    <n v="31880"/>
    <n v="28445"/>
    <n v="-16035"/>
    <n v="0"/>
    <n v="30157"/>
    <n v="29412"/>
    <n v="26875"/>
    <n v="24928"/>
    <n v="23007"/>
    <n v="28788"/>
    <n v="26454"/>
    <n v="24589"/>
    <n v="29024"/>
  </r>
  <r>
    <x v="79"/>
    <x v="79"/>
    <x v="0"/>
    <x v="3"/>
    <x v="0"/>
    <s v=""/>
    <n v="47.81812"/>
    <x v="0"/>
    <n v="31161"/>
    <n v="28107"/>
    <n v="-15654"/>
    <n v="0"/>
    <n v="28997"/>
    <n v="27963"/>
    <n v="25632"/>
    <n v="24548"/>
    <n v="22687"/>
    <n v="26786.000000000004"/>
    <n v="24767.999999999996"/>
    <n v="22277"/>
    <n v="28550"/>
  </r>
  <r>
    <x v="80"/>
    <x v="80"/>
    <x v="0"/>
    <x v="3"/>
    <x v="0"/>
    <s v=""/>
    <n v="53.090910000000001"/>
    <x v="0"/>
    <n v="33751"/>
    <n v="28872"/>
    <n v="-18673"/>
    <n v="0"/>
    <n v="31416.000000000004"/>
    <n v="30118.999999999996"/>
    <n v="26905"/>
    <n v="24862.999999999996"/>
    <n v="22535"/>
    <n v="27703.999999999996"/>
    <n v="25676.999999999996"/>
    <n v="23536"/>
    <n v="29166"/>
  </r>
  <r>
    <x v="81"/>
    <x v="81"/>
    <x v="0"/>
    <x v="3"/>
    <x v="0"/>
    <s v=""/>
    <n v="52.558139999999995"/>
    <x v="0"/>
    <n v="33424"/>
    <n v="31222"/>
    <n v="-14452"/>
    <n v="0"/>
    <n v="32057"/>
    <n v="31191"/>
    <n v="28932"/>
    <n v="27246.000000000004"/>
    <n v="25465"/>
    <n v="30514.999999999996"/>
    <n v="29738"/>
    <n v="27124"/>
    <n v="31547"/>
  </r>
  <r>
    <x v="82"/>
    <x v="82"/>
    <x v="0"/>
    <x v="3"/>
    <x v="0"/>
    <s v=""/>
    <n v="54.609209999999997"/>
    <x v="0"/>
    <n v="29508"/>
    <n v="24881"/>
    <n v="-15829"/>
    <n v="0"/>
    <n v="27069.000000000004"/>
    <n v="26490"/>
    <n v="24710"/>
    <n v="22740"/>
    <n v="20147"/>
    <n v="24855"/>
    <n v="23461"/>
    <n v="20751"/>
    <n v="25314.000000000004"/>
  </r>
  <r>
    <x v="83"/>
    <x v="83"/>
    <x v="0"/>
    <x v="3"/>
    <x v="0"/>
    <s v=""/>
    <n v="43.589739999999999"/>
    <x v="0"/>
    <n v="32805"/>
    <n v="31020"/>
    <n v="-15929"/>
    <n v="0"/>
    <n v="30616"/>
    <n v="30184"/>
    <n v="27609.999999999996"/>
    <n v="25232"/>
    <n v="23905"/>
    <n v="29093.999999999996"/>
    <n v="27599"/>
    <n v="24817"/>
    <n v="31458.000000000004"/>
  </r>
  <r>
    <x v="84"/>
    <x v="84"/>
    <x v="0"/>
    <x v="3"/>
    <x v="0"/>
    <s v=""/>
    <n v="46.882300000000001"/>
    <x v="0"/>
    <n v="43623"/>
    <n v="39871"/>
    <n v="-23003"/>
    <n v="0"/>
    <n v="41259"/>
    <n v="40339"/>
    <n v="37179"/>
    <n v="33491"/>
    <n v="31774"/>
    <n v="38313"/>
    <n v="36404"/>
    <n v="32353"/>
    <n v="40447"/>
  </r>
  <r>
    <x v="85"/>
    <x v="85"/>
    <x v="0"/>
    <x v="3"/>
    <x v="0"/>
    <s v=""/>
    <n v="52.222710000000006"/>
    <x v="0"/>
    <n v="30438"/>
    <n v="25632"/>
    <n v="-16706"/>
    <n v="0"/>
    <n v="28057"/>
    <n v="26735.000000000004"/>
    <n v="24881"/>
    <n v="23336"/>
    <n v="21408"/>
    <n v="25995"/>
    <n v="24979.000000000004"/>
    <n v="22353"/>
    <n v="25776"/>
  </r>
  <r>
    <x v="86"/>
    <x v="86"/>
    <x v="0"/>
    <x v="3"/>
    <x v="0"/>
    <s v=""/>
    <n v="49.239699999999999"/>
    <x v="0"/>
    <n v="12310.999999999998"/>
    <n v="10221"/>
    <n v="-4890"/>
    <n v="0"/>
    <n v="11315"/>
    <n v="10971"/>
    <n v="10101"/>
    <n v="9296"/>
    <n v="8854"/>
    <n v="9181"/>
    <n v="9132"/>
    <n v="8485"/>
    <n v="10221"/>
  </r>
  <r>
    <x v="87"/>
    <x v="87"/>
    <x v="0"/>
    <x v="3"/>
    <x v="0"/>
    <s v=""/>
    <n v="50"/>
    <x v="0"/>
    <n v="29421"/>
    <n v="25095"/>
    <n v="-16020"/>
    <n v="0"/>
    <n v="26951"/>
    <n v="26037"/>
    <n v="23722"/>
    <n v="22477"/>
    <n v="20952"/>
    <n v="26119"/>
    <n v="24498.000000000004"/>
    <n v="21457"/>
    <n v="25389"/>
  </r>
  <r>
    <x v="88"/>
    <x v="88"/>
    <x v="0"/>
    <x v="3"/>
    <x v="0"/>
    <s v=""/>
    <n v="33.673580000000001"/>
    <x v="0"/>
    <n v="43927"/>
    <n v="39386"/>
    <n v="-23139"/>
    <n v="0"/>
    <n v="41023"/>
    <n v="39928"/>
    <n v="36938"/>
    <n v="34350"/>
    <n v="30545"/>
    <n v="36397"/>
    <n v="35342"/>
    <n v="31387"/>
    <n v="39674"/>
  </r>
  <r>
    <x v="89"/>
    <x v="89"/>
    <x v="0"/>
    <x v="4"/>
    <x v="0"/>
    <s v=""/>
    <n v="53.54336"/>
    <x v="0"/>
    <n v="21798"/>
    <n v="21236"/>
    <n v="-8962"/>
    <n v="0"/>
    <n v="20783"/>
    <n v="20495"/>
    <n v="19583"/>
    <n v="18285"/>
    <n v="16557"/>
    <n v="20301"/>
    <n v="18909"/>
    <n v="17900"/>
    <n v="21524"/>
  </r>
  <r>
    <x v="90"/>
    <x v="90"/>
    <x v="0"/>
    <x v="5"/>
    <x v="0"/>
    <s v=""/>
    <n v="45.905349999999999"/>
    <x v="0"/>
    <n v="29204"/>
    <n v="23860"/>
    <n v="-10844"/>
    <n v="0"/>
    <n v="28163.999999999996"/>
    <n v="27732"/>
    <n v="25692"/>
    <n v="24083"/>
    <n v="22738"/>
    <n v="26606"/>
    <n v="25447.999999999996"/>
    <n v="24436.000000000004"/>
    <n v="23860"/>
  </r>
  <r>
    <x v="91"/>
    <x v="91"/>
    <x v="0"/>
    <x v="5"/>
    <x v="0"/>
    <s v=""/>
    <n v="37.804879999999997"/>
    <x v="0"/>
    <n v="23583"/>
    <n v="19832"/>
    <n v="-9751"/>
    <n v="0"/>
    <n v="22424"/>
    <n v="21991"/>
    <n v="20261"/>
    <n v="18675"/>
    <n v="17580"/>
    <n v="23136"/>
    <n v="22977"/>
    <n v="20912"/>
    <n v="20120"/>
  </r>
  <r>
    <x v="92"/>
    <x v="92"/>
    <x v="0"/>
    <x v="5"/>
    <x v="0"/>
    <s v=""/>
    <n v="43.529410000000006"/>
    <x v="0"/>
    <n v="28010.000000000004"/>
    <n v="21747"/>
    <n v="-11263"/>
    <n v="0"/>
    <n v="26081"/>
    <n v="25360"/>
    <n v="24161"/>
    <n v="23224"/>
    <n v="21592"/>
    <n v="25437.999999999996"/>
    <n v="25004"/>
    <n v="22626"/>
    <n v="21892"/>
  </r>
  <r>
    <x v="93"/>
    <x v="93"/>
    <x v="0"/>
    <x v="5"/>
    <x v="0"/>
    <s v=""/>
    <n v="47.120660000000001"/>
    <x v="0"/>
    <n v="21521"/>
    <n v="18764"/>
    <n v="-8257"/>
    <n v="0"/>
    <n v="20201"/>
    <n v="19625"/>
    <n v="19050"/>
    <n v="17595"/>
    <n v="16443"/>
    <n v="20638"/>
    <n v="19774"/>
    <n v="18908"/>
    <n v="18764"/>
  </r>
  <r>
    <x v="94"/>
    <x v="94"/>
    <x v="0"/>
    <x v="5"/>
    <x v="0"/>
    <s v=""/>
    <n v="35.416669999999996"/>
    <x v="0"/>
    <n v="28258.999999999996"/>
    <n v="22244"/>
    <n v="-10515"/>
    <n v="0"/>
    <n v="27539.000000000004"/>
    <n v="26531"/>
    <n v="25379"/>
    <n v="23752"/>
    <n v="21734"/>
    <n v="25250.000000000004"/>
    <n v="24320.000000000004"/>
    <n v="22832"/>
    <n v="22400"/>
  </r>
  <r>
    <x v="95"/>
    <x v="95"/>
    <x v="0"/>
    <x v="5"/>
    <x v="0"/>
    <s v=""/>
    <n v="41.868510000000001"/>
    <x v="0"/>
    <n v="25917"/>
    <n v="20258"/>
    <n v="-10659"/>
    <n v="0"/>
    <n v="24740"/>
    <n v="23876"/>
    <n v="22484"/>
    <n v="20732"/>
    <n v="19148"/>
    <n v="22996"/>
    <n v="22588"/>
    <n v="21076"/>
    <n v="20596"/>
  </r>
  <r>
    <x v="96"/>
    <x v="96"/>
    <x v="0"/>
    <x v="5"/>
    <x v="0"/>
    <s v=""/>
    <n v="48.453609999999998"/>
    <x v="0"/>
    <n v="22616"/>
    <n v="20426"/>
    <n v="-7189.9999999999991"/>
    <n v="0"/>
    <n v="21752"/>
    <n v="21025"/>
    <n v="20443"/>
    <n v="19815"/>
    <n v="18883"/>
    <n v="23155"/>
    <n v="22048"/>
    <n v="21314"/>
    <n v="20714"/>
  </r>
  <r>
    <x v="97"/>
    <x v="97"/>
    <x v="0"/>
    <x v="5"/>
    <x v="0"/>
    <s v=""/>
    <n v="50.53763"/>
    <x v="0"/>
    <n v="22609"/>
    <n v="18817"/>
    <n v="-9292"/>
    <n v="0"/>
    <n v="21743"/>
    <n v="20728"/>
    <n v="19980"/>
    <n v="18803"/>
    <n v="17795"/>
    <n v="22275"/>
    <n v="20691"/>
    <n v="19393"/>
    <n v="19105"/>
  </r>
  <r>
    <x v="98"/>
    <x v="98"/>
    <x v="0"/>
    <x v="5"/>
    <x v="0"/>
    <s v=""/>
    <n v="35.368629999999996"/>
    <x v="0"/>
    <n v="21172"/>
    <n v="19324"/>
    <n v="-10348"/>
    <n v="0"/>
    <n v="20592"/>
    <n v="20157"/>
    <n v="19280"/>
    <n v="18101"/>
    <n v="16656"/>
    <n v="24254"/>
    <n v="22661"/>
    <n v="20403"/>
    <n v="19467"/>
  </r>
  <r>
    <x v="99"/>
    <x v="99"/>
    <x v="0"/>
    <x v="5"/>
    <x v="0"/>
    <s v=""/>
    <n v="52.439019999999999"/>
    <x v="0"/>
    <n v="22217"/>
    <n v="17590"/>
    <n v="-10627"/>
    <n v="0"/>
    <n v="21016"/>
    <n v="20368"/>
    <n v="19072"/>
    <n v="17698"/>
    <n v="16539"/>
    <n v="21098"/>
    <n v="20209"/>
    <n v="18455"/>
    <n v="17735"/>
  </r>
  <r>
    <x v="100"/>
    <x v="100"/>
    <x v="0"/>
    <x v="5"/>
    <x v="0"/>
    <s v=""/>
    <n v="53.528059999999996"/>
    <x v="0"/>
    <n v="21950"/>
    <n v="19503"/>
    <n v="-9447"/>
    <n v="0"/>
    <n v="21086"/>
    <n v="20942"/>
    <n v="19922"/>
    <n v="18146"/>
    <n v="16369"/>
    <n v="22503"/>
    <n v="21615"/>
    <n v="20559"/>
    <n v="19503"/>
  </r>
  <r>
    <x v="101"/>
    <x v="101"/>
    <x v="0"/>
    <x v="5"/>
    <x v="0"/>
    <s v=""/>
    <n v="41.860469999999999"/>
    <x v="0"/>
    <n v="22841"/>
    <n v="18606"/>
    <n v="-7735"/>
    <n v="0"/>
    <n v="22409"/>
    <n v="21977"/>
    <n v="20819"/>
    <n v="19523"/>
    <n v="18011"/>
    <n v="20887"/>
    <n v="19861"/>
    <n v="19566"/>
    <n v="18606"/>
  </r>
  <r>
    <x v="102"/>
    <x v="102"/>
    <x v="0"/>
    <x v="5"/>
    <x v="0"/>
    <s v=""/>
    <n v="46.834330000000001"/>
    <x v="0"/>
    <n v="5500"/>
    <n v="5500"/>
    <n v="0"/>
    <n v="0"/>
    <n v="5500"/>
    <n v="5500"/>
    <n v="5500"/>
    <n v="5500"/>
    <n v="5500"/>
    <n v="5500"/>
    <n v="5500"/>
    <n v="5500"/>
    <n v="5500"/>
  </r>
  <r>
    <x v="103"/>
    <x v="103"/>
    <x v="0"/>
    <x v="5"/>
    <x v="0"/>
    <s v=""/>
    <n v="39.744729999999997"/>
    <x v="0"/>
    <n v="5500"/>
    <n v="5500"/>
    <n v="0"/>
    <n v="0"/>
    <n v="5500"/>
    <n v="5500"/>
    <n v="5500"/>
    <n v="5500"/>
    <n v="5500"/>
    <n v="5500"/>
    <n v="5500"/>
    <n v="5500"/>
    <n v="5500"/>
  </r>
  <r>
    <x v="104"/>
    <x v="104"/>
    <x v="0"/>
    <x v="5"/>
    <x v="0"/>
    <s v=""/>
    <n v="47.894739999999999"/>
    <x v="0"/>
    <n v="22643"/>
    <n v="18827"/>
    <n v="-9316"/>
    <n v="0"/>
    <n v="21778"/>
    <n v="21477"/>
    <n v="20182"/>
    <n v="18693"/>
    <n v="16940"/>
    <n v="21990"/>
    <n v="20820"/>
    <n v="19607"/>
    <n v="19019"/>
  </r>
  <r>
    <x v="105"/>
    <x v="105"/>
    <x v="0"/>
    <x v="6"/>
    <x v="0"/>
    <s v=""/>
    <n v="34.883719999999997"/>
    <x v="0"/>
    <n v="20910"/>
    <n v="17970"/>
    <n v="-9940"/>
    <n v="0"/>
    <n v="19993"/>
    <n v="19555"/>
    <n v="18259"/>
    <n v="16770"/>
    <n v="15760.000000000002"/>
    <n v="21596"/>
    <n v="20588"/>
    <n v="19218"/>
    <n v="18450"/>
  </r>
  <r>
    <x v="106"/>
    <x v="106"/>
    <x v="0"/>
    <x v="6"/>
    <x v="0"/>
    <s v=""/>
    <n v="33.727810000000005"/>
    <x v="0"/>
    <n v="21010"/>
    <n v="14805"/>
    <n v="-10205"/>
    <n v="0"/>
    <n v="20263"/>
    <n v="19398"/>
    <n v="17933"/>
    <n v="15722.999999999998"/>
    <n v="14414"/>
    <n v="17694"/>
    <n v="16824"/>
    <n v="15815"/>
    <n v="15238.000000000002"/>
  </r>
  <r>
    <x v="107"/>
    <x v="107"/>
    <x v="0"/>
    <x v="6"/>
    <x v="0"/>
    <s v=""/>
    <n v="37.681159999999998"/>
    <x v="0"/>
    <n v="20725"/>
    <n v="15521"/>
    <n v="-10204"/>
    <n v="0"/>
    <n v="19384"/>
    <n v="18804"/>
    <n v="18127"/>
    <n v="16387"/>
    <n v="14896"/>
    <n v="19126"/>
    <n v="18115"/>
    <n v="16675"/>
    <n v="15664.999999999998"/>
  </r>
  <r>
    <x v="108"/>
    <x v="108"/>
    <x v="0"/>
    <x v="6"/>
    <x v="0"/>
    <s v=""/>
    <n v="44.441859999999998"/>
    <x v="0"/>
    <n v="21221"/>
    <n v="17855"/>
    <n v="-9366"/>
    <n v="0"/>
    <n v="20639"/>
    <n v="20350"/>
    <n v="19148"/>
    <n v="17420"/>
    <n v="16110.000000000002"/>
    <n v="21216"/>
    <n v="20208"/>
    <n v="19007"/>
    <n v="18143"/>
  </r>
  <r>
    <x v="109"/>
    <x v="109"/>
    <x v="0"/>
    <x v="6"/>
    <x v="0"/>
    <s v=""/>
    <n v="34.507040000000003"/>
    <x v="0"/>
    <n v="19214"/>
    <n v="14487"/>
    <n v="-10727"/>
    <n v="0"/>
    <n v="18011"/>
    <n v="17433"/>
    <n v="15271"/>
    <n v="14407.000000000002"/>
    <n v="12816"/>
    <n v="18240"/>
    <n v="17374"/>
    <n v="16216"/>
    <n v="15207"/>
  </r>
  <r>
    <x v="110"/>
    <x v="110"/>
    <x v="0"/>
    <x v="6"/>
    <x v="0"/>
    <s v=""/>
    <n v="34.482759999999999"/>
    <x v="0"/>
    <n v="18306"/>
    <n v="14690"/>
    <n v="-8616"/>
    <n v="0"/>
    <n v="17435"/>
    <n v="16836"/>
    <n v="15826.999999999998"/>
    <n v="14481"/>
    <n v="12890"/>
    <n v="17595"/>
    <n v="17351"/>
    <n v="16042.000000000002"/>
    <n v="15291"/>
  </r>
  <r>
    <x v="111"/>
    <x v="111"/>
    <x v="0"/>
    <x v="6"/>
    <x v="0"/>
    <s v=""/>
    <n v="37.373739999999998"/>
    <x v="0"/>
    <n v="22116"/>
    <n v="17150"/>
    <n v="-7965.9999999999991"/>
    <n v="0"/>
    <n v="20818"/>
    <n v="20219"/>
    <n v="19496"/>
    <n v="18480"/>
    <n v="17041"/>
    <n v="19033"/>
    <n v="18310"/>
    <n v="17733"/>
    <n v="17150"/>
  </r>
  <r>
    <x v="112"/>
    <x v="112"/>
    <x v="0"/>
    <x v="6"/>
    <x v="0"/>
    <s v=""/>
    <n v="44.086019999999998"/>
    <x v="0"/>
    <n v="19967"/>
    <n v="15996"/>
    <n v="-7970.9999999999991"/>
    <n v="0"/>
    <n v="19247"/>
    <n v="18671"/>
    <n v="17942"/>
    <n v="16789"/>
    <n v="15060.000000000002"/>
    <n v="18459"/>
    <n v="17738"/>
    <n v="16717"/>
    <n v="15996"/>
  </r>
  <r>
    <x v="113"/>
    <x v="113"/>
    <x v="0"/>
    <x v="6"/>
    <x v="0"/>
    <s v=""/>
    <n v="41.666670000000003"/>
    <x v="0"/>
    <n v="23308"/>
    <n v="17557"/>
    <n v="-9751"/>
    <n v="0"/>
    <n v="22869"/>
    <n v="21957"/>
    <n v="20446"/>
    <n v="18430"/>
    <n v="17025"/>
    <n v="20425"/>
    <n v="19351"/>
    <n v="18619"/>
    <n v="17989"/>
  </r>
  <r>
    <x v="114"/>
    <x v="114"/>
    <x v="1"/>
    <x v="7"/>
    <x v="0"/>
    <s v=""/>
    <n v="4.4000000000000004"/>
    <x v="1"/>
    <n v="0"/>
    <n v="0"/>
    <n v="0"/>
    <n v="0"/>
    <n v="0"/>
    <n v="0"/>
    <n v="0"/>
    <n v="0"/>
    <n v="0"/>
    <n v="0"/>
    <n v="0"/>
    <n v="0"/>
    <n v="0"/>
  </r>
  <r>
    <x v="115"/>
    <x v="115"/>
    <x v="1"/>
    <x v="7"/>
    <x v="0"/>
    <s v=""/>
    <n v="4.4000000000000004"/>
    <x v="2"/>
    <n v="0"/>
    <n v="0"/>
    <n v="0"/>
    <n v="0"/>
    <n v="0"/>
    <n v="0"/>
    <n v="0"/>
    <n v="0"/>
    <n v="0"/>
    <n v="0"/>
    <n v="0"/>
    <n v="0"/>
    <n v="0"/>
  </r>
  <r>
    <x v="116"/>
    <x v="116"/>
    <x v="1"/>
    <x v="7"/>
    <x v="0"/>
    <s v=""/>
    <n v="32.666670000000003"/>
    <x v="2"/>
    <n v="0"/>
    <n v="0"/>
    <n v="0"/>
    <n v="0"/>
    <n v="0"/>
    <n v="0"/>
    <n v="0"/>
    <n v="0"/>
    <n v="0"/>
    <n v="0"/>
    <n v="0"/>
    <n v="0"/>
    <n v="0"/>
  </r>
  <r>
    <x v="117"/>
    <x v="117"/>
    <x v="1"/>
    <x v="7"/>
    <x v="0"/>
    <s v=""/>
    <n v="17.600000000000001"/>
    <x v="2"/>
    <n v="0"/>
    <n v="0"/>
    <n v="0"/>
    <n v="0"/>
    <n v="0"/>
    <n v="0"/>
    <n v="0"/>
    <n v="0"/>
    <n v="0"/>
    <n v="0"/>
    <n v="0"/>
    <n v="0"/>
    <n v="0"/>
  </r>
  <r>
    <x v="118"/>
    <x v="118"/>
    <x v="1"/>
    <x v="7"/>
    <x v="0"/>
    <s v=""/>
    <n v="17.600000000000001"/>
    <x v="2"/>
    <n v="0"/>
    <n v="0"/>
    <n v="0"/>
    <n v="0"/>
    <n v="0"/>
    <n v="0"/>
    <n v="0"/>
    <n v="0"/>
    <n v="0"/>
    <n v="0"/>
    <n v="0"/>
    <n v="0"/>
    <n v="0"/>
  </r>
  <r>
    <x v="119"/>
    <x v="119"/>
    <x v="1"/>
    <x v="7"/>
    <x v="0"/>
    <s v=""/>
    <n v="17.600000000000001"/>
    <x v="2"/>
    <n v="0"/>
    <n v="0"/>
    <n v="0"/>
    <n v="0"/>
    <n v="0"/>
    <n v="0"/>
    <n v="0"/>
    <n v="0"/>
    <n v="0"/>
    <n v="0"/>
    <n v="0"/>
    <n v="0"/>
    <n v="0"/>
  </r>
  <r>
    <x v="120"/>
    <x v="120"/>
    <x v="1"/>
    <x v="7"/>
    <x v="0"/>
    <s v=""/>
    <n v="33.6"/>
    <x v="2"/>
    <n v="0"/>
    <n v="0"/>
    <n v="0"/>
    <n v="0"/>
    <n v="0"/>
    <n v="0"/>
    <n v="0"/>
    <n v="0"/>
    <n v="0"/>
    <n v="0"/>
    <n v="0"/>
    <n v="0"/>
    <n v="0"/>
  </r>
  <r>
    <x v="121"/>
    <x v="121"/>
    <x v="1"/>
    <x v="7"/>
    <x v="0"/>
    <s v=""/>
    <n v="33.6"/>
    <x v="2"/>
    <n v="0"/>
    <n v="0"/>
    <n v="0"/>
    <n v="0"/>
    <n v="0"/>
    <n v="0"/>
    <n v="0"/>
    <n v="0"/>
    <n v="0"/>
    <n v="0"/>
    <n v="0"/>
    <n v="0"/>
    <n v="0"/>
  </r>
  <r>
    <x v="122"/>
    <x v="122"/>
    <x v="1"/>
    <x v="7"/>
    <x v="0"/>
    <s v=""/>
    <n v="33.6"/>
    <x v="2"/>
    <n v="0"/>
    <n v="0"/>
    <n v="0"/>
    <n v="0"/>
    <n v="0"/>
    <n v="0"/>
    <n v="0"/>
    <n v="0"/>
    <n v="0"/>
    <n v="0"/>
    <n v="0"/>
    <n v="0"/>
    <n v="0"/>
  </r>
  <r>
    <x v="123"/>
    <x v="123"/>
    <x v="1"/>
    <x v="7"/>
    <x v="0"/>
    <s v=""/>
    <n v="14.93333"/>
    <x v="2"/>
    <n v="0"/>
    <n v="0"/>
    <n v="0"/>
    <n v="0"/>
    <n v="0"/>
    <n v="0"/>
    <n v="0"/>
    <n v="0"/>
    <n v="0"/>
    <n v="0"/>
    <n v="0"/>
    <n v="0"/>
    <n v="0"/>
  </r>
  <r>
    <x v="124"/>
    <x v="124"/>
    <x v="1"/>
    <x v="7"/>
    <x v="0"/>
    <s v=""/>
    <n v="14.93333"/>
    <x v="2"/>
    <n v="0"/>
    <n v="0"/>
    <n v="0"/>
    <n v="0"/>
    <n v="0"/>
    <n v="0"/>
    <n v="0"/>
    <n v="0"/>
    <n v="0"/>
    <n v="0"/>
    <n v="0"/>
    <n v="0"/>
    <n v="0"/>
  </r>
  <r>
    <x v="125"/>
    <x v="125"/>
    <x v="1"/>
    <x v="7"/>
    <x v="0"/>
    <s v=""/>
    <n v="14.93333"/>
    <x v="2"/>
    <n v="0"/>
    <n v="0"/>
    <n v="0"/>
    <n v="0"/>
    <n v="0"/>
    <n v="0"/>
    <n v="0"/>
    <n v="0"/>
    <n v="0"/>
    <n v="0"/>
    <n v="0"/>
    <n v="0"/>
    <n v="0"/>
  </r>
  <r>
    <x v="126"/>
    <x v="126"/>
    <x v="1"/>
    <x v="7"/>
    <x v="0"/>
    <s v=""/>
    <n v="32"/>
    <x v="2"/>
    <n v="0"/>
    <n v="0"/>
    <n v="0"/>
    <n v="0"/>
    <n v="0"/>
    <n v="0"/>
    <n v="0"/>
    <n v="0"/>
    <n v="0"/>
    <n v="0"/>
    <n v="0"/>
    <n v="0"/>
    <n v="0"/>
  </r>
  <r>
    <x v="127"/>
    <x v="127"/>
    <x v="1"/>
    <x v="7"/>
    <x v="0"/>
    <s v=""/>
    <n v="32"/>
    <x v="2"/>
    <n v="0"/>
    <n v="0"/>
    <n v="0"/>
    <n v="0"/>
    <n v="0"/>
    <n v="0"/>
    <n v="0"/>
    <n v="0"/>
    <n v="0"/>
    <n v="0"/>
    <n v="0"/>
    <n v="0"/>
    <n v="0"/>
  </r>
  <r>
    <x v="128"/>
    <x v="128"/>
    <x v="1"/>
    <x v="7"/>
    <x v="0"/>
    <s v=""/>
    <n v="32"/>
    <x v="2"/>
    <n v="0"/>
    <n v="0"/>
    <n v="0"/>
    <n v="0"/>
    <n v="0"/>
    <n v="0"/>
    <n v="0"/>
    <n v="0"/>
    <n v="0"/>
    <n v="0"/>
    <n v="0"/>
    <n v="0"/>
    <n v="0"/>
  </r>
  <r>
    <x v="129"/>
    <x v="129"/>
    <x v="1"/>
    <x v="7"/>
    <x v="0"/>
    <s v=""/>
    <n v="12.26667"/>
    <x v="2"/>
    <n v="0"/>
    <n v="0"/>
    <n v="0"/>
    <n v="0"/>
    <n v="0"/>
    <n v="0"/>
    <n v="0"/>
    <n v="0"/>
    <n v="0"/>
    <n v="0"/>
    <n v="0"/>
    <n v="0"/>
    <n v="0"/>
  </r>
  <r>
    <x v="130"/>
    <x v="130"/>
    <x v="1"/>
    <x v="7"/>
    <x v="0"/>
    <s v=""/>
    <n v="12.26667"/>
    <x v="2"/>
    <n v="0"/>
    <n v="0"/>
    <n v="0"/>
    <n v="0"/>
    <n v="0"/>
    <n v="0"/>
    <n v="0"/>
    <n v="0"/>
    <n v="0"/>
    <n v="0"/>
    <n v="0"/>
    <n v="0"/>
    <n v="0"/>
  </r>
  <r>
    <x v="131"/>
    <x v="131"/>
    <x v="1"/>
    <x v="7"/>
    <x v="0"/>
    <s v=""/>
    <n v="12.26667"/>
    <x v="2"/>
    <n v="0"/>
    <n v="0"/>
    <n v="0"/>
    <n v="0"/>
    <n v="0"/>
    <n v="0"/>
    <n v="0"/>
    <n v="0"/>
    <n v="0"/>
    <n v="0"/>
    <n v="0"/>
    <n v="0"/>
    <n v="0"/>
  </r>
  <r>
    <x v="132"/>
    <x v="132"/>
    <x v="1"/>
    <x v="7"/>
    <x v="0"/>
    <s v=""/>
    <n v="30.2"/>
    <x v="2"/>
    <n v="0"/>
    <n v="0"/>
    <n v="0"/>
    <n v="0"/>
    <n v="0"/>
    <n v="0"/>
    <n v="0"/>
    <n v="0"/>
    <n v="0"/>
    <n v="0"/>
    <n v="0"/>
    <n v="0"/>
    <n v="0"/>
  </r>
  <r>
    <x v="133"/>
    <x v="133"/>
    <x v="1"/>
    <x v="7"/>
    <x v="0"/>
    <s v=""/>
    <n v="15.8"/>
    <x v="2"/>
    <n v="0"/>
    <n v="0"/>
    <n v="0"/>
    <n v="0"/>
    <n v="0"/>
    <n v="0"/>
    <n v="0"/>
    <n v="0"/>
    <n v="0"/>
    <n v="0"/>
    <n v="0"/>
    <n v="0"/>
    <n v="0"/>
  </r>
  <r>
    <x v="134"/>
    <x v="134"/>
    <x v="1"/>
    <x v="7"/>
    <x v="0"/>
    <s v=""/>
    <n v="22.8"/>
    <x v="2"/>
    <n v="0"/>
    <n v="0"/>
    <n v="0"/>
    <n v="0"/>
    <n v="0"/>
    <n v="0"/>
    <n v="0"/>
    <n v="0"/>
    <n v="0"/>
    <n v="0"/>
    <n v="0"/>
    <n v="0"/>
    <n v="0"/>
  </r>
  <r>
    <x v="135"/>
    <x v="135"/>
    <x v="1"/>
    <x v="7"/>
    <x v="0"/>
    <s v=""/>
    <n v="22.8"/>
    <x v="2"/>
    <n v="0"/>
    <n v="0"/>
    <n v="0"/>
    <n v="0"/>
    <n v="0"/>
    <n v="0"/>
    <n v="0"/>
    <n v="0"/>
    <n v="0"/>
    <n v="0"/>
    <n v="0"/>
    <n v="0"/>
    <n v="0"/>
  </r>
  <r>
    <x v="136"/>
    <x v="136"/>
    <x v="1"/>
    <x v="7"/>
    <x v="0"/>
    <s v=""/>
    <n v="17.399999999999999"/>
    <x v="2"/>
    <n v="0"/>
    <n v="0"/>
    <n v="0"/>
    <n v="0"/>
    <n v="0"/>
    <n v="0"/>
    <n v="0"/>
    <n v="0"/>
    <n v="0"/>
    <n v="0"/>
    <n v="0"/>
    <n v="0"/>
    <n v="0"/>
  </r>
  <r>
    <x v="137"/>
    <x v="137"/>
    <x v="1"/>
    <x v="7"/>
    <x v="0"/>
    <s v=""/>
    <n v="13.2"/>
    <x v="2"/>
    <n v="0"/>
    <n v="0"/>
    <n v="0"/>
    <n v="0"/>
    <n v="0"/>
    <n v="0"/>
    <n v="0"/>
    <n v="0"/>
    <n v="0"/>
    <n v="0"/>
    <n v="0"/>
    <n v="0"/>
    <n v="0"/>
  </r>
  <r>
    <x v="138"/>
    <x v="138"/>
    <x v="1"/>
    <x v="7"/>
    <x v="0"/>
    <s v=""/>
    <n v="13.2"/>
    <x v="2"/>
    <n v="0"/>
    <n v="0"/>
    <n v="0"/>
    <n v="0"/>
    <n v="0"/>
    <n v="0"/>
    <n v="0"/>
    <n v="0"/>
    <n v="0"/>
    <n v="0"/>
    <n v="0"/>
    <n v="0"/>
    <n v="0"/>
  </r>
  <r>
    <x v="139"/>
    <x v="139"/>
    <x v="1"/>
    <x v="7"/>
    <x v="0"/>
    <s v=""/>
    <n v="13.2"/>
    <x v="2"/>
    <n v="0"/>
    <n v="0"/>
    <n v="0"/>
    <n v="0"/>
    <n v="0"/>
    <n v="0"/>
    <n v="0"/>
    <n v="0"/>
    <n v="0"/>
    <n v="0"/>
    <n v="0"/>
    <n v="0"/>
    <n v="0"/>
  </r>
  <r>
    <x v="140"/>
    <x v="140"/>
    <x v="1"/>
    <x v="7"/>
    <x v="0"/>
    <s v=""/>
    <n v="18.8"/>
    <x v="2"/>
    <n v="0"/>
    <n v="0"/>
    <n v="0"/>
    <n v="0"/>
    <n v="0"/>
    <n v="0"/>
    <n v="0"/>
    <n v="0"/>
    <n v="0"/>
    <n v="0"/>
    <n v="0"/>
    <n v="0"/>
    <n v="0"/>
  </r>
  <r>
    <x v="141"/>
    <x v="141"/>
    <x v="1"/>
    <x v="7"/>
    <x v="0"/>
    <s v=""/>
    <n v="18.8"/>
    <x v="2"/>
    <n v="0"/>
    <n v="0"/>
    <n v="0"/>
    <n v="0"/>
    <n v="0"/>
    <n v="0"/>
    <n v="0"/>
    <n v="0"/>
    <n v="0"/>
    <n v="0"/>
    <n v="0"/>
    <n v="0"/>
    <n v="0"/>
  </r>
  <r>
    <x v="142"/>
    <x v="142"/>
    <x v="1"/>
    <x v="7"/>
    <x v="0"/>
    <s v=""/>
    <n v="18.8"/>
    <x v="2"/>
    <n v="0"/>
    <n v="0"/>
    <n v="0"/>
    <n v="0"/>
    <n v="0"/>
    <n v="0"/>
    <n v="0"/>
    <n v="0"/>
    <n v="0"/>
    <n v="0"/>
    <n v="0"/>
    <n v="0"/>
    <n v="0"/>
  </r>
  <r>
    <x v="143"/>
    <x v="143"/>
    <x v="1"/>
    <x v="7"/>
    <x v="0"/>
    <s v=""/>
    <n v="9.1999999999999993"/>
    <x v="2"/>
    <n v="0"/>
    <n v="0"/>
    <n v="0"/>
    <n v="0"/>
    <n v="0"/>
    <n v="0"/>
    <n v="0"/>
    <n v="0"/>
    <n v="0"/>
    <n v="0"/>
    <n v="0"/>
    <n v="0"/>
    <n v="0"/>
  </r>
  <r>
    <x v="144"/>
    <x v="144"/>
    <x v="1"/>
    <x v="7"/>
    <x v="0"/>
    <s v=""/>
    <n v="9.1999999999999993"/>
    <x v="2"/>
    <n v="0"/>
    <n v="0"/>
    <n v="0"/>
    <n v="0"/>
    <n v="0"/>
    <n v="0"/>
    <n v="0"/>
    <n v="0"/>
    <n v="0"/>
    <n v="0"/>
    <n v="0"/>
    <n v="0"/>
    <n v="0"/>
  </r>
  <r>
    <x v="145"/>
    <x v="145"/>
    <x v="1"/>
    <x v="7"/>
    <x v="0"/>
    <s v=""/>
    <n v="9.1999999999999993"/>
    <x v="2"/>
    <n v="0"/>
    <n v="0"/>
    <n v="0"/>
    <n v="0"/>
    <n v="0"/>
    <n v="0"/>
    <n v="0"/>
    <n v="0"/>
    <n v="0"/>
    <n v="0"/>
    <n v="0"/>
    <n v="0"/>
    <n v="0"/>
  </r>
  <r>
    <x v="146"/>
    <x v="146"/>
    <x v="1"/>
    <x v="7"/>
    <x v="0"/>
    <s v=""/>
    <n v="16.399999999999999"/>
    <x v="2"/>
    <n v="0"/>
    <n v="0"/>
    <n v="0"/>
    <n v="0"/>
    <n v="0"/>
    <n v="0"/>
    <n v="0"/>
    <n v="0"/>
    <n v="0"/>
    <n v="0"/>
    <n v="0"/>
    <n v="0"/>
    <n v="0"/>
  </r>
  <r>
    <x v="147"/>
    <x v="147"/>
    <x v="1"/>
    <x v="7"/>
    <x v="0"/>
    <s v=""/>
    <n v="16.399999999999999"/>
    <x v="2"/>
    <n v="0"/>
    <n v="0"/>
    <n v="0"/>
    <n v="0"/>
    <n v="0"/>
    <n v="0"/>
    <n v="0"/>
    <n v="0"/>
    <n v="0"/>
    <n v="0"/>
    <n v="0"/>
    <n v="0"/>
    <n v="0"/>
  </r>
  <r>
    <x v="148"/>
    <x v="148"/>
    <x v="1"/>
    <x v="7"/>
    <x v="0"/>
    <s v=""/>
    <n v="16.399999999999999"/>
    <x v="2"/>
    <n v="0"/>
    <n v="0"/>
    <n v="0"/>
    <n v="0"/>
    <n v="0"/>
    <n v="0"/>
    <n v="0"/>
    <n v="0"/>
    <n v="0"/>
    <n v="0"/>
    <n v="0"/>
    <n v="0"/>
    <n v="0"/>
  </r>
  <r>
    <x v="149"/>
    <x v="149"/>
    <x v="1"/>
    <x v="7"/>
    <x v="0"/>
    <s v=""/>
    <n v="5.2"/>
    <x v="2"/>
    <n v="0"/>
    <n v="0"/>
    <n v="0"/>
    <n v="0"/>
    <n v="0"/>
    <n v="0"/>
    <n v="0"/>
    <n v="0"/>
    <n v="0"/>
    <n v="0"/>
    <n v="0"/>
    <n v="0"/>
    <n v="0"/>
  </r>
  <r>
    <x v="150"/>
    <x v="150"/>
    <x v="1"/>
    <x v="7"/>
    <x v="0"/>
    <s v=""/>
    <n v="5.2"/>
    <x v="2"/>
    <n v="0"/>
    <n v="0"/>
    <n v="0"/>
    <n v="0"/>
    <n v="0"/>
    <n v="0"/>
    <n v="0"/>
    <n v="0"/>
    <n v="0"/>
    <n v="0"/>
    <n v="0"/>
    <n v="0"/>
    <n v="0"/>
  </r>
  <r>
    <x v="151"/>
    <x v="151"/>
    <x v="1"/>
    <x v="7"/>
    <x v="0"/>
    <s v=""/>
    <n v="5.2"/>
    <x v="2"/>
    <n v="0"/>
    <n v="0"/>
    <n v="0"/>
    <n v="0"/>
    <n v="0"/>
    <n v="0"/>
    <n v="0"/>
    <n v="0"/>
    <n v="0"/>
    <n v="0"/>
    <n v="0"/>
    <n v="0"/>
    <n v="0"/>
  </r>
  <r>
    <x v="152"/>
    <x v="152"/>
    <x v="1"/>
    <x v="7"/>
    <x v="0"/>
    <s v=""/>
    <n v="31.466670000000001"/>
    <x v="2"/>
    <n v="0"/>
    <n v="0"/>
    <n v="0"/>
    <n v="0"/>
    <n v="0"/>
    <n v="0"/>
    <n v="0"/>
    <n v="0"/>
    <n v="0"/>
    <n v="0"/>
    <n v="0"/>
    <n v="0"/>
    <n v="0"/>
  </r>
  <r>
    <x v="153"/>
    <x v="153"/>
    <x v="1"/>
    <x v="7"/>
    <x v="0"/>
    <s v=""/>
    <n v="23.733329999999999"/>
    <x v="2"/>
    <n v="0"/>
    <n v="0"/>
    <n v="0"/>
    <n v="0"/>
    <n v="0"/>
    <n v="0"/>
    <n v="0"/>
    <n v="0"/>
    <n v="0"/>
    <n v="0"/>
    <n v="0"/>
    <n v="0"/>
    <n v="0"/>
  </r>
  <r>
    <x v="154"/>
    <x v="154"/>
    <x v="1"/>
    <x v="7"/>
    <x v="0"/>
    <s v=""/>
    <n v="22.4"/>
    <x v="2"/>
    <n v="0"/>
    <n v="0"/>
    <n v="0"/>
    <n v="0"/>
    <n v="0"/>
    <n v="0"/>
    <n v="0"/>
    <n v="0"/>
    <n v="0"/>
    <n v="0"/>
    <n v="0"/>
    <n v="0"/>
    <n v="0"/>
  </r>
  <r>
    <x v="155"/>
    <x v="155"/>
    <x v="1"/>
    <x v="7"/>
    <x v="0"/>
    <s v=""/>
    <n v="22.4"/>
    <x v="2"/>
    <n v="0"/>
    <n v="0"/>
    <n v="0"/>
    <n v="0"/>
    <n v="0"/>
    <n v="0"/>
    <n v="0"/>
    <n v="0"/>
    <n v="0"/>
    <n v="0"/>
    <n v="0"/>
    <n v="0"/>
    <n v="0"/>
  </r>
  <r>
    <x v="156"/>
    <x v="156"/>
    <x v="1"/>
    <x v="7"/>
    <x v="0"/>
    <s v=""/>
    <n v="17"/>
    <x v="2"/>
    <n v="0"/>
    <n v="0"/>
    <n v="0"/>
    <n v="0"/>
    <n v="0"/>
    <n v="0"/>
    <n v="0"/>
    <n v="0"/>
    <n v="0"/>
    <n v="0"/>
    <n v="0"/>
    <n v="0"/>
    <n v="0"/>
  </r>
  <r>
    <x v="157"/>
    <x v="157"/>
    <x v="1"/>
    <x v="7"/>
    <x v="0"/>
    <s v=""/>
    <n v="12.4"/>
    <x v="2"/>
    <n v="0"/>
    <n v="0"/>
    <n v="0"/>
    <n v="0"/>
    <n v="0"/>
    <n v="0"/>
    <n v="0"/>
    <n v="0"/>
    <n v="0"/>
    <n v="0"/>
    <n v="0"/>
    <n v="0"/>
    <n v="0"/>
  </r>
  <r>
    <x v="158"/>
    <x v="158"/>
    <x v="1"/>
    <x v="7"/>
    <x v="0"/>
    <s v=""/>
    <n v="12.4"/>
    <x v="2"/>
    <n v="0"/>
    <n v="0"/>
    <n v="0"/>
    <n v="0"/>
    <n v="0"/>
    <n v="0"/>
    <n v="0"/>
    <n v="0"/>
    <n v="0"/>
    <n v="0"/>
    <n v="0"/>
    <n v="0"/>
    <n v="0"/>
  </r>
  <r>
    <x v="159"/>
    <x v="159"/>
    <x v="1"/>
    <x v="7"/>
    <x v="0"/>
    <s v=""/>
    <n v="12.4"/>
    <x v="2"/>
    <n v="0"/>
    <n v="0"/>
    <n v="0"/>
    <n v="0"/>
    <n v="0"/>
    <n v="0"/>
    <n v="0"/>
    <n v="0"/>
    <n v="0"/>
    <n v="0"/>
    <n v="0"/>
    <n v="0"/>
    <n v="0"/>
  </r>
  <r>
    <x v="160"/>
    <x v="160"/>
    <x v="1"/>
    <x v="7"/>
    <x v="0"/>
    <s v=""/>
    <n v="18.399999999999999"/>
    <x v="2"/>
    <n v="0"/>
    <n v="0"/>
    <n v="0"/>
    <n v="0"/>
    <n v="0"/>
    <n v="0"/>
    <n v="0"/>
    <n v="0"/>
    <n v="0"/>
    <n v="0"/>
    <n v="0"/>
    <n v="0"/>
    <n v="0"/>
  </r>
  <r>
    <x v="161"/>
    <x v="161"/>
    <x v="1"/>
    <x v="7"/>
    <x v="0"/>
    <s v=""/>
    <n v="18.399999999999999"/>
    <x v="2"/>
    <n v="0"/>
    <n v="0"/>
    <n v="0"/>
    <n v="0"/>
    <n v="0"/>
    <n v="0"/>
    <n v="0"/>
    <n v="0"/>
    <n v="0"/>
    <n v="0"/>
    <n v="0"/>
    <n v="0"/>
    <n v="0"/>
  </r>
  <r>
    <x v="162"/>
    <x v="162"/>
    <x v="1"/>
    <x v="7"/>
    <x v="0"/>
    <s v=""/>
    <n v="18.399999999999999"/>
    <x v="2"/>
    <n v="0"/>
    <n v="0"/>
    <n v="0"/>
    <n v="0"/>
    <n v="0"/>
    <n v="0"/>
    <n v="0"/>
    <n v="0"/>
    <n v="0"/>
    <n v="0"/>
    <n v="0"/>
    <n v="0"/>
    <n v="0"/>
  </r>
  <r>
    <x v="163"/>
    <x v="163"/>
    <x v="1"/>
    <x v="7"/>
    <x v="0"/>
    <s v=""/>
    <n v="8.4"/>
    <x v="2"/>
    <n v="0"/>
    <n v="0"/>
    <n v="0"/>
    <n v="0"/>
    <n v="0"/>
    <n v="0"/>
    <n v="0"/>
    <n v="0"/>
    <n v="0"/>
    <n v="0"/>
    <n v="0"/>
    <n v="0"/>
    <n v="0"/>
  </r>
  <r>
    <x v="164"/>
    <x v="164"/>
    <x v="1"/>
    <x v="7"/>
    <x v="0"/>
    <s v=""/>
    <n v="8.4"/>
    <x v="2"/>
    <n v="0"/>
    <n v="0"/>
    <n v="0"/>
    <n v="0"/>
    <n v="0"/>
    <n v="0"/>
    <n v="0"/>
    <n v="0"/>
    <n v="0"/>
    <n v="0"/>
    <n v="0"/>
    <n v="0"/>
    <n v="0"/>
  </r>
  <r>
    <x v="165"/>
    <x v="165"/>
    <x v="1"/>
    <x v="7"/>
    <x v="0"/>
    <s v=""/>
    <n v="8.4"/>
    <x v="2"/>
    <n v="0"/>
    <n v="0"/>
    <n v="0"/>
    <n v="0"/>
    <n v="0"/>
    <n v="0"/>
    <n v="0"/>
    <n v="0"/>
    <n v="0"/>
    <n v="0"/>
    <n v="0"/>
    <n v="0"/>
    <n v="0"/>
  </r>
  <r>
    <x v="166"/>
    <x v="166"/>
    <x v="1"/>
    <x v="7"/>
    <x v="0"/>
    <s v=""/>
    <n v="16"/>
    <x v="2"/>
    <n v="0"/>
    <n v="0"/>
    <n v="0"/>
    <n v="0"/>
    <n v="0"/>
    <n v="0"/>
    <n v="0"/>
    <n v="0"/>
    <n v="0"/>
    <n v="0"/>
    <n v="0"/>
    <n v="0"/>
    <n v="0"/>
  </r>
  <r>
    <x v="167"/>
    <x v="167"/>
    <x v="1"/>
    <x v="7"/>
    <x v="0"/>
    <s v=""/>
    <n v="16"/>
    <x v="2"/>
    <n v="0"/>
    <n v="0"/>
    <n v="0"/>
    <n v="0"/>
    <n v="0"/>
    <n v="0"/>
    <n v="0"/>
    <n v="0"/>
    <n v="0"/>
    <n v="0"/>
    <n v="0"/>
    <n v="0"/>
    <n v="0"/>
  </r>
  <r>
    <x v="168"/>
    <x v="168"/>
    <x v="1"/>
    <x v="7"/>
    <x v="0"/>
    <s v=""/>
    <n v="16"/>
    <x v="2"/>
    <n v="0"/>
    <n v="0"/>
    <n v="0"/>
    <n v="0"/>
    <n v="0"/>
    <n v="0"/>
    <n v="0"/>
    <n v="0"/>
    <n v="0"/>
    <n v="0"/>
    <n v="0"/>
    <n v="0"/>
    <n v="0"/>
  </r>
  <r>
    <x v="169"/>
    <x v="169"/>
    <x v="1"/>
    <x v="7"/>
    <x v="0"/>
    <s v=""/>
    <n v="4.4000000000000004"/>
    <x v="2"/>
    <n v="0"/>
    <n v="0"/>
    <n v="0"/>
    <n v="0"/>
    <n v="0"/>
    <n v="0"/>
    <n v="0"/>
    <n v="0"/>
    <n v="0"/>
    <n v="0"/>
    <n v="0"/>
    <n v="0"/>
    <n v="0"/>
  </r>
  <r>
    <x v="170"/>
    <x v="170"/>
    <x v="1"/>
    <x v="7"/>
    <x v="0"/>
    <s v=""/>
    <n v="4.4000000000000004"/>
    <x v="2"/>
    <n v="0"/>
    <n v="0"/>
    <n v="0"/>
    <n v="0"/>
    <n v="0"/>
    <n v="0"/>
    <n v="0"/>
    <n v="0"/>
    <n v="0"/>
    <n v="0"/>
    <n v="0"/>
    <n v="0"/>
    <n v="0"/>
  </r>
  <r>
    <x v="171"/>
    <x v="171"/>
    <x v="1"/>
    <x v="7"/>
    <x v="0"/>
    <s v=""/>
    <n v="4.4000000000000004"/>
    <x v="2"/>
    <n v="0"/>
    <n v="0"/>
    <n v="0"/>
    <n v="0"/>
    <n v="0"/>
    <n v="0"/>
    <n v="0"/>
    <n v="0"/>
    <n v="0"/>
    <n v="0"/>
    <n v="0"/>
    <n v="0"/>
    <n v="0"/>
  </r>
  <r>
    <x v="172"/>
    <x v="172"/>
    <x v="1"/>
    <x v="7"/>
    <x v="0"/>
    <s v=""/>
    <n v="30.933329999999998"/>
    <x v="2"/>
    <n v="0"/>
    <n v="0"/>
    <n v="0"/>
    <n v="0"/>
    <n v="0"/>
    <n v="0"/>
    <n v="0"/>
    <n v="0"/>
    <n v="0"/>
    <n v="0"/>
    <n v="0"/>
    <n v="0"/>
    <n v="0"/>
  </r>
  <r>
    <x v="173"/>
    <x v="173"/>
    <x v="1"/>
    <x v="7"/>
    <x v="0"/>
    <s v=""/>
    <n v="23.733329999999999"/>
    <x v="2"/>
    <n v="0"/>
    <n v="0"/>
    <n v="0"/>
    <n v="0"/>
    <n v="0"/>
    <n v="0"/>
    <n v="0"/>
    <n v="0"/>
    <n v="0"/>
    <n v="0"/>
    <n v="0"/>
    <n v="0"/>
    <n v="0"/>
  </r>
  <r>
    <x v="174"/>
    <x v="174"/>
    <x v="1"/>
    <x v="7"/>
    <x v="0"/>
    <s v=""/>
    <n v="32.5"/>
    <x v="2"/>
    <n v="0"/>
    <n v="0"/>
    <n v="0"/>
    <n v="0"/>
    <n v="0"/>
    <n v="0"/>
    <n v="0"/>
    <n v="0"/>
    <n v="0"/>
    <n v="0"/>
    <n v="0"/>
    <n v="0"/>
    <n v="0"/>
  </r>
  <r>
    <x v="175"/>
    <x v="175"/>
    <x v="1"/>
    <x v="7"/>
    <x v="0"/>
    <s v=""/>
    <n v="27.5"/>
    <x v="2"/>
    <n v="0"/>
    <n v="0"/>
    <n v="0"/>
    <n v="0"/>
    <n v="0"/>
    <n v="0"/>
    <n v="0"/>
    <n v="0"/>
    <n v="0"/>
    <n v="0"/>
    <n v="0"/>
    <n v="0"/>
    <n v="0"/>
  </r>
  <r>
    <x v="176"/>
    <x v="176"/>
    <x v="1"/>
    <x v="8"/>
    <x v="0"/>
    <s v=""/>
    <n v="10"/>
    <x v="1"/>
    <n v="0"/>
    <n v="0"/>
    <n v="0"/>
    <n v="0"/>
    <n v="0"/>
    <n v="0"/>
    <n v="0"/>
    <n v="0"/>
    <n v="0"/>
    <n v="0"/>
    <n v="0"/>
    <n v="0"/>
    <n v="0"/>
  </r>
  <r>
    <x v="177"/>
    <x v="177"/>
    <x v="1"/>
    <x v="8"/>
    <x v="0"/>
    <s v=""/>
    <n v="34"/>
    <x v="1"/>
    <n v="0"/>
    <n v="0"/>
    <n v="0"/>
    <n v="0"/>
    <n v="0"/>
    <n v="0"/>
    <n v="0"/>
    <n v="0"/>
    <n v="0"/>
    <n v="0"/>
    <n v="0"/>
    <n v="0"/>
    <n v="0"/>
  </r>
  <r>
    <x v="178"/>
    <x v="178"/>
    <x v="1"/>
    <x v="8"/>
    <x v="0"/>
    <s v=""/>
    <n v="28"/>
    <x v="1"/>
    <n v="0"/>
    <n v="0"/>
    <n v="0"/>
    <n v="0"/>
    <n v="0"/>
    <n v="0"/>
    <n v="0"/>
    <n v="0"/>
    <n v="0"/>
    <n v="0"/>
    <n v="0"/>
    <n v="0"/>
    <n v="0"/>
  </r>
  <r>
    <x v="179"/>
    <x v="179"/>
    <x v="1"/>
    <x v="8"/>
    <x v="0"/>
    <s v=""/>
    <n v="28"/>
    <x v="1"/>
    <n v="0"/>
    <n v="0"/>
    <n v="0"/>
    <n v="0"/>
    <n v="0"/>
    <n v="0"/>
    <n v="0"/>
    <n v="0"/>
    <n v="0"/>
    <n v="0"/>
    <n v="0"/>
    <n v="0"/>
    <n v="0"/>
  </r>
  <r>
    <x v="180"/>
    <x v="180"/>
    <x v="1"/>
    <x v="8"/>
    <x v="0"/>
    <s v=""/>
    <n v="9.1999999999999993"/>
    <x v="1"/>
    <n v="0"/>
    <n v="0"/>
    <n v="0"/>
    <n v="0"/>
    <n v="0"/>
    <n v="0"/>
    <n v="0"/>
    <n v="0"/>
    <n v="0"/>
    <n v="0"/>
    <n v="0"/>
    <n v="0"/>
    <n v="0"/>
  </r>
  <r>
    <x v="181"/>
    <x v="181"/>
    <x v="1"/>
    <x v="8"/>
    <x v="0"/>
    <s v=""/>
    <n v="-10"/>
    <x v="1"/>
    <n v="0"/>
    <n v="0"/>
    <n v="0"/>
    <n v="0"/>
    <n v="0"/>
    <n v="0"/>
    <n v="0"/>
    <n v="0"/>
    <n v="0"/>
    <n v="0"/>
    <n v="0"/>
    <n v="0"/>
    <n v="0"/>
  </r>
  <r>
    <x v="182"/>
    <x v="182"/>
    <x v="1"/>
    <x v="8"/>
    <x v="0"/>
    <s v=""/>
    <n v="-10"/>
    <x v="1"/>
    <n v="0"/>
    <n v="0"/>
    <n v="0"/>
    <n v="0"/>
    <n v="0"/>
    <n v="0"/>
    <n v="0"/>
    <n v="0"/>
    <n v="0"/>
    <n v="0"/>
    <n v="0"/>
    <n v="0"/>
    <n v="0"/>
  </r>
  <r>
    <x v="183"/>
    <x v="183"/>
    <x v="1"/>
    <x v="8"/>
    <x v="0"/>
    <s v=""/>
    <n v="-10"/>
    <x v="1"/>
    <n v="0"/>
    <n v="0"/>
    <n v="0"/>
    <n v="0"/>
    <n v="0"/>
    <n v="0"/>
    <n v="0"/>
    <n v="0"/>
    <n v="0"/>
    <n v="0"/>
    <n v="0"/>
    <n v="0"/>
    <n v="0"/>
  </r>
  <r>
    <x v="184"/>
    <x v="184"/>
    <x v="1"/>
    <x v="8"/>
    <x v="0"/>
    <s v=""/>
    <n v="-10"/>
    <x v="1"/>
    <n v="0"/>
    <n v="0"/>
    <n v="0"/>
    <n v="0"/>
    <n v="0"/>
    <n v="0"/>
    <n v="0"/>
    <n v="0"/>
    <n v="0"/>
    <n v="0"/>
    <n v="0"/>
    <n v="0"/>
    <n v="0"/>
  </r>
  <r>
    <x v="185"/>
    <x v="185"/>
    <x v="1"/>
    <x v="8"/>
    <x v="0"/>
    <s v=""/>
    <n v="-10"/>
    <x v="1"/>
    <n v="0"/>
    <n v="0"/>
    <n v="0"/>
    <n v="0"/>
    <n v="0"/>
    <n v="0"/>
    <n v="0"/>
    <n v="0"/>
    <n v="0"/>
    <n v="0"/>
    <n v="0"/>
    <n v="0"/>
    <n v="0"/>
  </r>
  <r>
    <x v="186"/>
    <x v="186"/>
    <x v="1"/>
    <x v="8"/>
    <x v="0"/>
    <s v=""/>
    <n v="0"/>
    <x v="2"/>
    <n v="0"/>
    <n v="0"/>
    <n v="0"/>
    <n v="0"/>
    <n v="0"/>
    <n v="0"/>
    <n v="0"/>
    <n v="0"/>
    <n v="0"/>
    <n v="0"/>
    <n v="0"/>
    <n v="0"/>
    <n v="0"/>
  </r>
  <r>
    <x v="187"/>
    <x v="187"/>
    <x v="1"/>
    <x v="8"/>
    <x v="0"/>
    <s v=""/>
    <n v="0"/>
    <x v="2"/>
    <n v="0"/>
    <n v="0"/>
    <n v="0"/>
    <n v="0"/>
    <n v="0"/>
    <n v="0"/>
    <n v="0"/>
    <n v="0"/>
    <n v="0"/>
    <n v="0"/>
    <n v="0"/>
    <n v="0"/>
    <n v="0"/>
  </r>
  <r>
    <x v="188"/>
    <x v="188"/>
    <x v="1"/>
    <x v="8"/>
    <x v="0"/>
    <s v=""/>
    <n v="0"/>
    <x v="2"/>
    <n v="0"/>
    <n v="0"/>
    <n v="0"/>
    <n v="0"/>
    <n v="0"/>
    <n v="0"/>
    <n v="0"/>
    <n v="0"/>
    <n v="0"/>
    <n v="0"/>
    <n v="0"/>
    <n v="0"/>
    <n v="0"/>
  </r>
  <r>
    <x v="189"/>
    <x v="189"/>
    <x v="1"/>
    <x v="8"/>
    <x v="0"/>
    <s v=""/>
    <n v="0"/>
    <x v="2"/>
    <n v="0"/>
    <n v="0"/>
    <n v="0"/>
    <n v="0"/>
    <n v="0"/>
    <n v="0"/>
    <n v="0"/>
    <n v="0"/>
    <n v="0"/>
    <n v="0"/>
    <n v="0"/>
    <n v="0"/>
    <n v="0"/>
  </r>
  <r>
    <x v="190"/>
    <x v="190"/>
    <x v="1"/>
    <x v="8"/>
    <x v="0"/>
    <s v=""/>
    <n v="12.4"/>
    <x v="2"/>
    <n v="0"/>
    <n v="0"/>
    <n v="0"/>
    <n v="0"/>
    <n v="0"/>
    <n v="0"/>
    <n v="0"/>
    <n v="0"/>
    <n v="0"/>
    <n v="0"/>
    <n v="0"/>
    <n v="0"/>
    <n v="0"/>
  </r>
  <r>
    <x v="191"/>
    <x v="191"/>
    <x v="1"/>
    <x v="8"/>
    <x v="0"/>
    <s v=""/>
    <n v="8"/>
    <x v="1"/>
    <n v="0"/>
    <n v="0"/>
    <n v="0"/>
    <n v="0"/>
    <n v="0"/>
    <n v="0"/>
    <n v="0"/>
    <n v="0"/>
    <n v="0"/>
    <n v="0"/>
    <n v="0"/>
    <n v="0"/>
    <n v="0"/>
  </r>
  <r>
    <x v="192"/>
    <x v="192"/>
    <x v="1"/>
    <x v="8"/>
    <x v="0"/>
    <s v=""/>
    <n v="4"/>
    <x v="2"/>
    <n v="0"/>
    <n v="0"/>
    <n v="0"/>
    <n v="0"/>
    <n v="0"/>
    <n v="0"/>
    <n v="0"/>
    <n v="0"/>
    <n v="0"/>
    <n v="0"/>
    <n v="0"/>
    <n v="0"/>
    <n v="0"/>
  </r>
  <r>
    <x v="193"/>
    <x v="193"/>
    <x v="1"/>
    <x v="8"/>
    <x v="0"/>
    <s v=""/>
    <n v="37.200000000000003"/>
    <x v="2"/>
    <n v="0"/>
    <n v="0"/>
    <n v="0"/>
    <n v="0"/>
    <n v="0"/>
    <n v="0"/>
    <n v="0"/>
    <n v="0"/>
    <n v="0"/>
    <n v="0"/>
    <n v="0"/>
    <n v="0"/>
    <n v="0"/>
  </r>
  <r>
    <x v="194"/>
    <x v="194"/>
    <x v="1"/>
    <x v="8"/>
    <x v="0"/>
    <s v=""/>
    <n v="34"/>
    <x v="2"/>
    <n v="0"/>
    <n v="0"/>
    <n v="0"/>
    <n v="0"/>
    <n v="0"/>
    <n v="0"/>
    <n v="0"/>
    <n v="0"/>
    <n v="0"/>
    <n v="0"/>
    <n v="0"/>
    <n v="0"/>
    <n v="0"/>
  </r>
  <r>
    <x v="195"/>
    <x v="195"/>
    <x v="1"/>
    <x v="8"/>
    <x v="0"/>
    <s v=""/>
    <n v="32"/>
    <x v="2"/>
    <n v="0"/>
    <n v="0"/>
    <n v="0"/>
    <n v="0"/>
    <n v="0"/>
    <n v="0"/>
    <n v="0"/>
    <n v="0"/>
    <n v="0"/>
    <n v="0"/>
    <n v="0"/>
    <n v="0"/>
    <n v="0"/>
  </r>
  <r>
    <x v="196"/>
    <x v="196"/>
    <x v="1"/>
    <x v="8"/>
    <x v="0"/>
    <s v=""/>
    <n v="4"/>
    <x v="2"/>
    <n v="0"/>
    <n v="0"/>
    <n v="0"/>
    <n v="0"/>
    <n v="0"/>
    <n v="0"/>
    <n v="0"/>
    <n v="0"/>
    <n v="0"/>
    <n v="0"/>
    <n v="0"/>
    <n v="0"/>
    <n v="0"/>
  </r>
  <r>
    <x v="197"/>
    <x v="197"/>
    <x v="1"/>
    <x v="8"/>
    <x v="0"/>
    <s v=""/>
    <n v="0"/>
    <x v="2"/>
    <n v="0"/>
    <n v="0"/>
    <n v="0"/>
    <n v="0"/>
    <n v="0"/>
    <n v="0"/>
    <n v="0"/>
    <n v="0"/>
    <n v="0"/>
    <n v="0"/>
    <n v="0"/>
    <n v="0"/>
    <n v="0"/>
  </r>
  <r>
    <x v="198"/>
    <x v="198"/>
    <x v="1"/>
    <x v="8"/>
    <x v="0"/>
    <s v=""/>
    <n v="-6"/>
    <x v="1"/>
    <n v="0"/>
    <n v="0"/>
    <n v="0"/>
    <n v="0"/>
    <n v="0"/>
    <n v="0"/>
    <n v="0"/>
    <n v="0"/>
    <n v="0"/>
    <n v="0"/>
    <n v="0"/>
    <n v="0"/>
    <n v="0"/>
  </r>
  <r>
    <x v="199"/>
    <x v="199"/>
    <x v="1"/>
    <x v="8"/>
    <x v="0"/>
    <s v=""/>
    <n v="0"/>
    <x v="2"/>
    <n v="0"/>
    <n v="0"/>
    <n v="0"/>
    <n v="0"/>
    <n v="0"/>
    <n v="0"/>
    <n v="0"/>
    <n v="0"/>
    <n v="0"/>
    <n v="0"/>
    <n v="0"/>
    <n v="0"/>
    <n v="0"/>
  </r>
  <r>
    <x v="200"/>
    <x v="200"/>
    <x v="1"/>
    <x v="8"/>
    <x v="0"/>
    <s v=""/>
    <n v="0"/>
    <x v="2"/>
    <n v="0"/>
    <n v="0"/>
    <n v="0"/>
    <n v="0"/>
    <n v="0"/>
    <n v="0"/>
    <n v="0"/>
    <n v="0"/>
    <n v="0"/>
    <n v="0"/>
    <n v="0"/>
    <n v="0"/>
    <n v="0"/>
  </r>
  <r>
    <x v="201"/>
    <x v="201"/>
    <x v="1"/>
    <x v="8"/>
    <x v="0"/>
    <s v=""/>
    <n v="0"/>
    <x v="2"/>
    <n v="0"/>
    <n v="0"/>
    <n v="0"/>
    <n v="0"/>
    <n v="0"/>
    <n v="0"/>
    <n v="0"/>
    <n v="0"/>
    <n v="0"/>
    <n v="0"/>
    <n v="0"/>
    <n v="0"/>
    <n v="0"/>
  </r>
  <r>
    <x v="202"/>
    <x v="202"/>
    <x v="1"/>
    <x v="8"/>
    <x v="0"/>
    <s v=""/>
    <n v="40"/>
    <x v="1"/>
    <n v="0"/>
    <n v="0"/>
    <n v="0"/>
    <n v="0"/>
    <n v="0"/>
    <n v="0"/>
    <n v="0"/>
    <n v="0"/>
    <n v="0"/>
    <n v="0"/>
    <n v="0"/>
    <n v="0"/>
    <n v="0"/>
  </r>
  <r>
    <x v="203"/>
    <x v="203"/>
    <x v="1"/>
    <x v="8"/>
    <x v="0"/>
    <s v=""/>
    <n v="32"/>
    <x v="2"/>
    <n v="0"/>
    <n v="0"/>
    <n v="0"/>
    <n v="0"/>
    <n v="0"/>
    <n v="0"/>
    <n v="0"/>
    <n v="0"/>
    <n v="0"/>
    <n v="0"/>
    <n v="0"/>
    <n v="0"/>
    <n v="0"/>
  </r>
  <r>
    <x v="204"/>
    <x v="204"/>
    <x v="1"/>
    <x v="8"/>
    <x v="0"/>
    <s v=""/>
    <n v="27.2"/>
    <x v="2"/>
    <n v="0"/>
    <n v="0"/>
    <n v="0"/>
    <n v="0"/>
    <n v="0"/>
    <n v="0"/>
    <n v="0"/>
    <n v="0"/>
    <n v="0"/>
    <n v="0"/>
    <n v="0"/>
    <n v="0"/>
    <n v="0"/>
  </r>
  <r>
    <x v="205"/>
    <x v="205"/>
    <x v="1"/>
    <x v="8"/>
    <x v="0"/>
    <s v=""/>
    <n v="24"/>
    <x v="2"/>
    <n v="0"/>
    <n v="0"/>
    <n v="0"/>
    <n v="0"/>
    <n v="0"/>
    <n v="0"/>
    <n v="0"/>
    <n v="0"/>
    <n v="0"/>
    <n v="0"/>
    <n v="0"/>
    <n v="0"/>
    <n v="0"/>
  </r>
  <r>
    <x v="206"/>
    <x v="206"/>
    <x v="1"/>
    <x v="8"/>
    <x v="0"/>
    <s v=""/>
    <n v="0"/>
    <x v="2"/>
    <n v="0"/>
    <n v="0"/>
    <n v="0"/>
    <n v="0"/>
    <n v="0"/>
    <n v="0"/>
    <n v="0"/>
    <n v="0"/>
    <n v="0"/>
    <n v="0"/>
    <n v="0"/>
    <n v="0"/>
    <n v="0"/>
  </r>
  <r>
    <x v="207"/>
    <x v="207"/>
    <x v="1"/>
    <x v="8"/>
    <x v="0"/>
    <s v=""/>
    <n v="0"/>
    <x v="1"/>
    <n v="0"/>
    <n v="0"/>
    <n v="0"/>
    <n v="0"/>
    <n v="0"/>
    <n v="0"/>
    <n v="0"/>
    <n v="0"/>
    <n v="0"/>
    <n v="0"/>
    <n v="0"/>
    <n v="0"/>
    <n v="0"/>
  </r>
  <r>
    <x v="208"/>
    <x v="208"/>
    <x v="1"/>
    <x v="8"/>
    <x v="0"/>
    <s v=""/>
    <n v="0"/>
    <x v="1"/>
    <n v="0"/>
    <n v="0"/>
    <n v="0"/>
    <n v="0"/>
    <n v="0"/>
    <n v="0"/>
    <n v="0"/>
    <n v="0"/>
    <n v="0"/>
    <n v="0"/>
    <n v="0"/>
    <n v="0"/>
    <n v="0"/>
  </r>
  <r>
    <x v="209"/>
    <x v="209"/>
    <x v="1"/>
    <x v="8"/>
    <x v="0"/>
    <s v=""/>
    <n v="0"/>
    <x v="1"/>
    <n v="0"/>
    <n v="0"/>
    <n v="0"/>
    <n v="0"/>
    <n v="0"/>
    <n v="0"/>
    <n v="0"/>
    <n v="0"/>
    <n v="0"/>
    <n v="0"/>
    <n v="0"/>
    <n v="0"/>
    <n v="0"/>
  </r>
  <r>
    <x v="210"/>
    <x v="210"/>
    <x v="1"/>
    <x v="8"/>
    <x v="0"/>
    <s v=""/>
    <n v="0"/>
    <x v="2"/>
    <n v="0"/>
    <n v="0"/>
    <n v="0"/>
    <n v="0"/>
    <n v="0"/>
    <n v="0"/>
    <n v="0"/>
    <n v="0"/>
    <n v="0"/>
    <n v="0"/>
    <n v="0"/>
    <n v="0"/>
    <n v="0"/>
  </r>
  <r>
    <x v="211"/>
    <x v="211"/>
    <x v="1"/>
    <x v="8"/>
    <x v="0"/>
    <s v=""/>
    <n v="0"/>
    <x v="1"/>
    <n v="0"/>
    <n v="0"/>
    <n v="0"/>
    <n v="0"/>
    <n v="0"/>
    <n v="0"/>
    <n v="0"/>
    <n v="0"/>
    <n v="0"/>
    <n v="0"/>
    <n v="0"/>
    <n v="0"/>
    <n v="0"/>
  </r>
  <r>
    <x v="212"/>
    <x v="212"/>
    <x v="1"/>
    <x v="8"/>
    <x v="0"/>
    <s v=""/>
    <n v="0"/>
    <x v="2"/>
    <n v="0"/>
    <n v="0"/>
    <n v="0"/>
    <n v="0"/>
    <n v="0"/>
    <n v="0"/>
    <n v="0"/>
    <n v="0"/>
    <n v="0"/>
    <n v="0"/>
    <n v="0"/>
    <n v="0"/>
    <n v="0"/>
  </r>
  <r>
    <x v="213"/>
    <x v="213"/>
    <x v="1"/>
    <x v="8"/>
    <x v="0"/>
    <s v=""/>
    <n v="0"/>
    <x v="1"/>
    <n v="0"/>
    <n v="0"/>
    <n v="0"/>
    <n v="0"/>
    <n v="0"/>
    <n v="0"/>
    <n v="0"/>
    <n v="0"/>
    <n v="0"/>
    <n v="0"/>
    <n v="0"/>
    <n v="0"/>
    <n v="0"/>
  </r>
  <r>
    <x v="214"/>
    <x v="214"/>
    <x v="1"/>
    <x v="8"/>
    <x v="0"/>
    <s v=""/>
    <n v="24"/>
    <x v="2"/>
    <n v="0"/>
    <n v="0"/>
    <n v="0"/>
    <n v="0"/>
    <n v="0"/>
    <n v="0"/>
    <n v="0"/>
    <n v="0"/>
    <n v="0"/>
    <n v="0"/>
    <n v="0"/>
    <n v="0"/>
    <n v="0"/>
  </r>
  <r>
    <x v="215"/>
    <x v="215"/>
    <x v="1"/>
    <x v="8"/>
    <x v="0"/>
    <s v=""/>
    <n v="30"/>
    <x v="2"/>
    <n v="0"/>
    <n v="0"/>
    <n v="0"/>
    <n v="0"/>
    <n v="0"/>
    <n v="0"/>
    <n v="0"/>
    <n v="0"/>
    <n v="0"/>
    <n v="0"/>
    <n v="0"/>
    <n v="0"/>
    <n v="0"/>
  </r>
  <r>
    <x v="216"/>
    <x v="216"/>
    <x v="1"/>
    <x v="8"/>
    <x v="0"/>
    <s v=""/>
    <n v="26.66667"/>
    <x v="2"/>
    <n v="0"/>
    <n v="0"/>
    <n v="0"/>
    <n v="0"/>
    <n v="0"/>
    <n v="0"/>
    <n v="0"/>
    <n v="0"/>
    <n v="0"/>
    <n v="0"/>
    <n v="0"/>
    <n v="0"/>
    <n v="0"/>
  </r>
  <r>
    <x v="217"/>
    <x v="217"/>
    <x v="1"/>
    <x v="8"/>
    <x v="0"/>
    <s v=""/>
    <n v="26.66667"/>
    <x v="2"/>
    <n v="0"/>
    <n v="0"/>
    <n v="0"/>
    <n v="0"/>
    <n v="0"/>
    <n v="0"/>
    <n v="0"/>
    <n v="0"/>
    <n v="0"/>
    <n v="0"/>
    <n v="0"/>
    <n v="0"/>
    <n v="0"/>
  </r>
  <r>
    <x v="218"/>
    <x v="218"/>
    <x v="1"/>
    <x v="8"/>
    <x v="0"/>
    <s v=""/>
    <n v="0"/>
    <x v="2"/>
    <n v="0"/>
    <n v="0"/>
    <n v="0"/>
    <n v="0"/>
    <n v="0"/>
    <n v="0"/>
    <n v="0"/>
    <n v="0"/>
    <n v="0"/>
    <n v="0"/>
    <n v="0"/>
    <n v="0"/>
    <n v="0"/>
  </r>
  <r>
    <x v="219"/>
    <x v="219"/>
    <x v="1"/>
    <x v="8"/>
    <x v="0"/>
    <s v=""/>
    <n v="0"/>
    <x v="2"/>
    <n v="0"/>
    <n v="0"/>
    <n v="0"/>
    <n v="0"/>
    <n v="0"/>
    <n v="0"/>
    <n v="0"/>
    <n v="0"/>
    <n v="0"/>
    <n v="0"/>
    <n v="0"/>
    <n v="0"/>
    <n v="0"/>
  </r>
  <r>
    <x v="220"/>
    <x v="220"/>
    <x v="1"/>
    <x v="8"/>
    <x v="0"/>
    <s v=""/>
    <n v="56"/>
    <x v="1"/>
    <n v="0"/>
    <n v="0"/>
    <n v="0"/>
    <n v="0"/>
    <n v="0"/>
    <n v="0"/>
    <n v="0"/>
    <n v="0"/>
    <n v="0"/>
    <n v="0"/>
    <n v="0"/>
    <n v="0"/>
    <n v="0"/>
  </r>
  <r>
    <x v="221"/>
    <x v="221"/>
    <x v="1"/>
    <x v="8"/>
    <x v="0"/>
    <s v=""/>
    <n v="0"/>
    <x v="2"/>
    <n v="0"/>
    <n v="0"/>
    <n v="0"/>
    <n v="0"/>
    <n v="0"/>
    <n v="0"/>
    <n v="0"/>
    <n v="0"/>
    <n v="0"/>
    <n v="0"/>
    <n v="0"/>
    <n v="0"/>
    <n v="0"/>
  </r>
  <r>
    <x v="222"/>
    <x v="222"/>
    <x v="1"/>
    <x v="8"/>
    <x v="0"/>
    <s v=""/>
    <n v="0"/>
    <x v="2"/>
    <n v="0"/>
    <n v="0"/>
    <n v="0"/>
    <n v="0"/>
    <n v="0"/>
    <n v="0"/>
    <n v="0"/>
    <n v="0"/>
    <n v="0"/>
    <n v="0"/>
    <n v="0"/>
    <n v="0"/>
    <n v="0"/>
  </r>
  <r>
    <x v="223"/>
    <x v="223"/>
    <x v="1"/>
    <x v="8"/>
    <x v="0"/>
    <s v=""/>
    <n v="0"/>
    <x v="2"/>
    <n v="0"/>
    <n v="0"/>
    <n v="0"/>
    <n v="0"/>
    <n v="0"/>
    <n v="0"/>
    <n v="0"/>
    <n v="0"/>
    <n v="0"/>
    <n v="0"/>
    <n v="0"/>
    <n v="0"/>
    <n v="0"/>
  </r>
  <r>
    <x v="224"/>
    <x v="224"/>
    <x v="1"/>
    <x v="8"/>
    <x v="0"/>
    <s v=""/>
    <n v="0"/>
    <x v="2"/>
    <n v="0"/>
    <n v="0"/>
    <n v="0"/>
    <n v="0"/>
    <n v="0"/>
    <n v="0"/>
    <n v="0"/>
    <n v="0"/>
    <n v="0"/>
    <n v="0"/>
    <n v="0"/>
    <n v="0"/>
    <n v="0"/>
  </r>
  <r>
    <x v="225"/>
    <x v="225"/>
    <x v="1"/>
    <x v="8"/>
    <x v="0"/>
    <s v=""/>
    <n v="0"/>
    <x v="2"/>
    <n v="0"/>
    <n v="0"/>
    <n v="0"/>
    <n v="0"/>
    <n v="0"/>
    <n v="0"/>
    <n v="0"/>
    <n v="0"/>
    <n v="0"/>
    <n v="0"/>
    <n v="0"/>
    <n v="0"/>
    <n v="0"/>
  </r>
  <r>
    <x v="226"/>
    <x v="226"/>
    <x v="1"/>
    <x v="8"/>
    <x v="0"/>
    <s v=""/>
    <n v="0"/>
    <x v="2"/>
    <n v="0"/>
    <n v="0"/>
    <n v="0"/>
    <n v="0"/>
    <n v="0"/>
    <n v="0"/>
    <n v="0"/>
    <n v="0"/>
    <n v="0"/>
    <n v="0"/>
    <n v="0"/>
    <n v="0"/>
    <n v="0"/>
  </r>
  <r>
    <x v="227"/>
    <x v="227"/>
    <x v="1"/>
    <x v="8"/>
    <x v="0"/>
    <s v=""/>
    <n v="8"/>
    <x v="2"/>
    <n v="0"/>
    <n v="0"/>
    <n v="0"/>
    <n v="0"/>
    <n v="0"/>
    <n v="0"/>
    <n v="0"/>
    <n v="0"/>
    <n v="0"/>
    <n v="0"/>
    <n v="0"/>
    <n v="0"/>
    <n v="0"/>
  </r>
  <r>
    <x v="228"/>
    <x v="228"/>
    <x v="1"/>
    <x v="8"/>
    <x v="0"/>
    <s v=""/>
    <n v="0"/>
    <x v="1"/>
    <n v="0"/>
    <n v="0"/>
    <n v="0"/>
    <n v="0"/>
    <n v="0"/>
    <n v="0"/>
    <n v="0"/>
    <n v="0"/>
    <n v="0"/>
    <n v="0"/>
    <n v="0"/>
    <n v="0"/>
    <n v="0"/>
  </r>
  <r>
    <x v="229"/>
    <x v="229"/>
    <x v="1"/>
    <x v="8"/>
    <x v="0"/>
    <s v=""/>
    <n v="0"/>
    <x v="1"/>
    <n v="0"/>
    <n v="0"/>
    <n v="0"/>
    <n v="0"/>
    <n v="0"/>
    <n v="0"/>
    <n v="0"/>
    <n v="0"/>
    <n v="0"/>
    <n v="0"/>
    <n v="0"/>
    <n v="0"/>
    <n v="0"/>
  </r>
  <r>
    <x v="230"/>
    <x v="230"/>
    <x v="0"/>
    <x v="0"/>
    <x v="0"/>
    <s v=""/>
    <n v="45.639189999999999"/>
    <x v="0"/>
    <n v="11924"/>
    <n v="9971"/>
    <n v="-6553.0000000000009"/>
    <n v="0"/>
    <n v="11046"/>
    <n v="10854"/>
    <n v="9798"/>
    <n v="8982"/>
    <n v="8382"/>
    <n v="10115"/>
    <n v="9491"/>
    <n v="8744"/>
    <n v="10163"/>
  </r>
  <r>
    <x v="231"/>
    <x v="231"/>
    <x v="0"/>
    <x v="0"/>
    <x v="0"/>
    <s v=""/>
    <n v="51.920740000000002"/>
    <x v="0"/>
    <n v="9766"/>
    <n v="9949"/>
    <n v="-4317"/>
    <n v="0"/>
    <n v="9225"/>
    <n v="9075"/>
    <n v="8524"/>
    <n v="8068.0000000000009"/>
    <n v="7484.9999999999991"/>
    <n v="8576"/>
    <n v="8336"/>
    <n v="7675"/>
    <n v="9949"/>
  </r>
  <r>
    <x v="232"/>
    <x v="232"/>
    <x v="0"/>
    <x v="0"/>
    <x v="0"/>
    <s v=""/>
    <n v="40"/>
    <x v="0"/>
    <n v="32343.999999999996"/>
    <n v="28446.999999999996"/>
    <n v="-15397"/>
    <n v="0"/>
    <n v="30779.000000000004"/>
    <n v="30199"/>
    <n v="28247.999999999996"/>
    <n v="26324.999999999996"/>
    <n v="24157"/>
    <n v="28445.999999999996"/>
    <n v="26697"/>
    <n v="24315"/>
    <n v="28591.999999999996"/>
  </r>
  <r>
    <x v="233"/>
    <x v="233"/>
    <x v="0"/>
    <x v="0"/>
    <x v="0"/>
    <s v=""/>
    <n v="52.828219999999995"/>
    <x v="0"/>
    <n v="12876.000000000002"/>
    <n v="10392"/>
    <n v="-6428"/>
    <n v="0"/>
    <n v="11662"/>
    <n v="11373"/>
    <n v="10341"/>
    <n v="9906"/>
    <n v="8874"/>
    <n v="9761"/>
    <n v="9545"/>
    <n v="8969"/>
    <n v="10393"/>
  </r>
  <r>
    <x v="234"/>
    <x v="234"/>
    <x v="0"/>
    <x v="0"/>
    <x v="0"/>
    <s v=""/>
    <n v="39.794690000000003"/>
    <x v="0"/>
    <n v="11831"/>
    <n v="11556"/>
    <n v="-5875"/>
    <n v="0"/>
    <n v="10678"/>
    <n v="10690"/>
    <n v="10115"/>
    <n v="9827"/>
    <n v="9333"/>
    <n v="11616"/>
    <n v="11123"/>
    <n v="9631"/>
    <n v="11556"/>
  </r>
  <r>
    <x v="235"/>
    <x v="235"/>
    <x v="0"/>
    <x v="0"/>
    <x v="0"/>
    <s v=""/>
    <n v="35.088770000000004"/>
    <x v="0"/>
    <n v="12637"/>
    <n v="11403"/>
    <n v="-4934"/>
    <n v="0"/>
    <n v="11772"/>
    <n v="11766"/>
    <n v="10605"/>
    <n v="9963"/>
    <n v="9362"/>
    <n v="10057"/>
    <n v="9768"/>
    <n v="9335"/>
    <n v="11403"/>
  </r>
  <r>
    <x v="236"/>
    <x v="236"/>
    <x v="0"/>
    <x v="0"/>
    <x v="0"/>
    <s v=""/>
    <n v="50.270270000000004"/>
    <x v="0"/>
    <n v="9913"/>
    <n v="10492"/>
    <n v="-5021"/>
    <n v="0"/>
    <n v="9600"/>
    <n v="9144"/>
    <n v="8411"/>
    <n v="7978.9999999999991"/>
    <n v="7523"/>
    <n v="8569"/>
    <n v="7939"/>
    <n v="7646"/>
    <n v="10636"/>
  </r>
  <r>
    <x v="237"/>
    <x v="237"/>
    <x v="0"/>
    <x v="0"/>
    <x v="0"/>
    <s v=""/>
    <n v="37.83784"/>
    <x v="0"/>
    <n v="12560"/>
    <n v="11063"/>
    <n v="-6241"/>
    <n v="0"/>
    <n v="11700"/>
    <n v="11269"/>
    <n v="10595"/>
    <n v="9922"/>
    <n v="9286"/>
    <n v="11084"/>
    <n v="10796"/>
    <n v="10045"/>
    <n v="11351"/>
  </r>
  <r>
    <x v="238"/>
    <x v="238"/>
    <x v="0"/>
    <x v="0"/>
    <x v="0"/>
    <s v=""/>
    <n v="53.918500000000002"/>
    <x v="0"/>
    <n v="11485"/>
    <n v="11573"/>
    <n v="-4412"/>
    <n v="0"/>
    <n v="11195"/>
    <n v="10757"/>
    <n v="10036"/>
    <n v="9460"/>
    <n v="9153"/>
    <n v="10333"/>
    <n v="9949"/>
    <n v="9456"/>
    <n v="11621"/>
  </r>
  <r>
    <x v="239"/>
    <x v="239"/>
    <x v="0"/>
    <x v="2"/>
    <x v="0"/>
    <s v=""/>
    <n v="40.820599999999999"/>
    <x v="0"/>
    <n v="12268"/>
    <n v="10616"/>
    <n v="-6152"/>
    <n v="0"/>
    <n v="11499"/>
    <n v="11067"/>
    <n v="10382"/>
    <n v="9756"/>
    <n v="8988"/>
    <n v="9943"/>
    <n v="9318"/>
    <n v="8549"/>
    <n v="10761"/>
  </r>
  <r>
    <x v="240"/>
    <x v="240"/>
    <x v="0"/>
    <x v="2"/>
    <x v="0"/>
    <s v=""/>
    <n v="41.379310000000004"/>
    <x v="0"/>
    <n v="35109"/>
    <n v="33290"/>
    <n v="-15469"/>
    <n v="0"/>
    <n v="32798"/>
    <n v="31789"/>
    <n v="30297.000000000004"/>
    <n v="28086"/>
    <n v="26346.999999999996"/>
    <n v="31912"/>
    <n v="30043"/>
    <n v="27925.000000000004"/>
    <n v="34010"/>
  </r>
  <r>
    <x v="241"/>
    <x v="241"/>
    <x v="0"/>
    <x v="2"/>
    <x v="0"/>
    <s v=""/>
    <n v="46.212850000000003"/>
    <x v="0"/>
    <n v="12483"/>
    <n v="11204"/>
    <n v="-5279"/>
    <n v="0"/>
    <n v="11462"/>
    <n v="11414"/>
    <n v="10543"/>
    <n v="9678"/>
    <n v="9661"/>
    <n v="10915"/>
    <n v="10480"/>
    <n v="9661"/>
    <n v="11204"/>
  </r>
  <r>
    <x v="242"/>
    <x v="242"/>
    <x v="0"/>
    <x v="2"/>
    <x v="0"/>
    <s v=""/>
    <n v="47.878790000000002"/>
    <x v="0"/>
    <n v="14295.999999999998"/>
    <n v="12042"/>
    <n v="-6254"/>
    <n v="0"/>
    <n v="13393.000000000002"/>
    <n v="13104.999999999998"/>
    <n v="12330"/>
    <n v="11173"/>
    <n v="10596"/>
    <n v="11965"/>
    <n v="11537"/>
    <n v="10960"/>
    <n v="12042"/>
  </r>
  <r>
    <x v="243"/>
    <x v="243"/>
    <x v="0"/>
    <x v="2"/>
    <x v="0"/>
    <s v=""/>
    <n v="47.346939999999996"/>
    <x v="0"/>
    <n v="14828.999999999998"/>
    <n v="14750.999999999998"/>
    <n v="-4578"/>
    <n v="0"/>
    <n v="14179"/>
    <n v="13723"/>
    <n v="12571"/>
    <n v="12252"/>
    <n v="12109"/>
    <n v="13554"/>
    <n v="13097"/>
    <n v="12326.999999999998"/>
    <n v="14750.999999999998"/>
  </r>
  <r>
    <x v="244"/>
    <x v="244"/>
    <x v="0"/>
    <x v="2"/>
    <x v="0"/>
    <s v=""/>
    <n v="50.744250000000001"/>
    <x v="0"/>
    <n v="15720"/>
    <n v="14770"/>
    <n v="-5950"/>
    <n v="0"/>
    <n v="14770"/>
    <n v="14576"/>
    <n v="13548"/>
    <n v="13109"/>
    <n v="12435"/>
    <n v="14154"/>
    <n v="13716"/>
    <n v="12702"/>
    <n v="14770"/>
  </r>
  <r>
    <x v="245"/>
    <x v="245"/>
    <x v="0"/>
    <x v="2"/>
    <x v="0"/>
    <s v=""/>
    <n v="44.779120000000006"/>
    <x v="0"/>
    <n v="30963"/>
    <n v="26843"/>
    <n v="-17265"/>
    <n v="0"/>
    <n v="29645"/>
    <n v="28517"/>
    <n v="26115"/>
    <n v="22910"/>
    <n v="21317"/>
    <n v="27358"/>
    <n v="25568"/>
    <n v="22675"/>
    <n v="27023"/>
  </r>
  <r>
    <x v="246"/>
    <x v="246"/>
    <x v="0"/>
    <x v="2"/>
    <x v="0"/>
    <s v=""/>
    <n v="35.501360000000005"/>
    <x v="0"/>
    <n v="14079"/>
    <n v="13623.000000000002"/>
    <n v="-4956"/>
    <n v="0"/>
    <n v="13166"/>
    <n v="13021"/>
    <n v="12493"/>
    <n v="11755"/>
    <n v="11149"/>
    <n v="11911"/>
    <n v="11622"/>
    <n v="10899"/>
    <n v="13767"/>
  </r>
  <r>
    <x v="247"/>
    <x v="247"/>
    <x v="0"/>
    <x v="2"/>
    <x v="0"/>
    <s v=""/>
    <n v="52.830189999999995"/>
    <x v="0"/>
    <n v="13911.000000000002"/>
    <n v="14225"/>
    <n v="-6710"/>
    <n v="0"/>
    <n v="13308.999999999998"/>
    <n v="13020"/>
    <n v="11627"/>
    <n v="11435"/>
    <n v="10851"/>
    <n v="14164"/>
    <n v="13490"/>
    <n v="12613.999999999998"/>
    <n v="14225"/>
  </r>
  <r>
    <x v="248"/>
    <x v="248"/>
    <x v="0"/>
    <x v="2"/>
    <x v="0"/>
    <s v=""/>
    <n v="47.058819999999997"/>
    <x v="0"/>
    <n v="28824.000000000004"/>
    <n v="28435"/>
    <n v="-16678"/>
    <n v="0"/>
    <n v="27420"/>
    <n v="27270"/>
    <n v="24350.999999999996"/>
    <n v="23340"/>
    <n v="21094"/>
    <n v="27688"/>
    <n v="25336"/>
    <n v="22449"/>
    <n v="29010.999999999996"/>
  </r>
  <r>
    <x v="249"/>
    <x v="249"/>
    <x v="0"/>
    <x v="3"/>
    <x v="0"/>
    <s v=""/>
    <n v="51.834859999999999"/>
    <x v="0"/>
    <n v="31618"/>
    <n v="26282.999999999996"/>
    <n v="-15135"/>
    <n v="0"/>
    <n v="30357.999999999996"/>
    <n v="29062"/>
    <n v="25961.000000000004"/>
    <n v="24723"/>
    <n v="21972"/>
    <n v="25237.999999999996"/>
    <n v="24035"/>
    <n v="22160"/>
    <n v="26291"/>
  </r>
  <r>
    <x v="250"/>
    <x v="250"/>
    <x v="0"/>
    <x v="3"/>
    <x v="0"/>
    <s v=""/>
    <n v="48.195660000000004"/>
    <x v="0"/>
    <n v="41164"/>
    <n v="37326"/>
    <n v="-20639"/>
    <n v="0"/>
    <n v="39516"/>
    <n v="38076"/>
    <n v="34117"/>
    <n v="32506"/>
    <n v="29713.000000000004"/>
    <n v="35813"/>
    <n v="33938"/>
    <n v="31008.000000000004"/>
    <n v="37758"/>
  </r>
  <r>
    <x v="251"/>
    <x v="251"/>
    <x v="0"/>
    <x v="4"/>
    <x v="0"/>
    <s v=""/>
    <n v="53.044250000000005"/>
    <x v="0"/>
    <n v="2700"/>
    <n v="2700"/>
    <n v="0"/>
    <n v="0"/>
    <n v="2700"/>
    <n v="2700"/>
    <n v="2700"/>
    <n v="2700"/>
    <n v="2700"/>
    <n v="2700"/>
    <n v="2700"/>
    <n v="2700"/>
    <n v="2700"/>
  </r>
  <r>
    <x v="252"/>
    <x v="252"/>
    <x v="0"/>
    <x v="6"/>
    <x v="0"/>
    <s v=""/>
    <n v="50.251259999999995"/>
    <x v="0"/>
    <n v="19767"/>
    <n v="19775"/>
    <n v="-7991.9999999999991"/>
    <n v="0"/>
    <n v="19046"/>
    <n v="18854"/>
    <n v="17989"/>
    <n v="16813"/>
    <n v="15701"/>
    <n v="22932"/>
    <n v="21670"/>
    <n v="20363"/>
    <n v="19919"/>
  </r>
  <r>
    <x v="253"/>
    <x v="253"/>
    <x v="0"/>
    <x v="6"/>
    <x v="0"/>
    <s v=""/>
    <n v="40.509920000000001"/>
    <x v="0"/>
    <n v="17872"/>
    <n v="13953"/>
    <n v="-8919"/>
    <n v="0"/>
    <n v="17152"/>
    <n v="16720"/>
    <n v="15711.999999999998"/>
    <n v="14512"/>
    <n v="12916.999999999998"/>
    <n v="17149"/>
    <n v="15996"/>
    <n v="15105"/>
    <n v="13953"/>
  </r>
  <r>
    <x v="254"/>
    <x v="254"/>
    <x v="0"/>
    <x v="6"/>
    <x v="0"/>
    <s v=""/>
    <n v="43.529410000000006"/>
    <x v="0"/>
    <n v="23647"/>
    <n v="15757"/>
    <n v="-10890"/>
    <n v="0"/>
    <n v="21915"/>
    <n v="20751"/>
    <n v="19695"/>
    <n v="17961"/>
    <n v="16352"/>
    <n v="18770"/>
    <n v="17617"/>
    <n v="16165"/>
    <n v="15732.999999999998"/>
  </r>
  <r>
    <x v="255"/>
    <x v="255"/>
    <x v="0"/>
    <x v="6"/>
    <x v="0"/>
    <s v=""/>
    <n v="53.086420000000004"/>
    <x v="0"/>
    <n v="34044"/>
    <n v="25269"/>
    <n v="-18775"/>
    <n v="0"/>
    <n v="31668"/>
    <n v="30803"/>
    <n v="28493"/>
    <n v="25612"/>
    <n v="22562"/>
    <n v="30617"/>
    <n v="28674"/>
    <n v="26187"/>
    <n v="25707"/>
  </r>
  <r>
    <x v="256"/>
    <x v="256"/>
    <x v="1"/>
    <x v="0"/>
    <x v="0"/>
    <s v=""/>
    <n v="29.9"/>
    <x v="1"/>
    <n v="18268"/>
    <n v="16490"/>
    <n v="-1778.0000000000002"/>
    <n v="0"/>
    <n v="18267"/>
    <n v="18267"/>
    <n v="17931"/>
    <n v="17787"/>
    <n v="17067"/>
    <n v="16923"/>
    <n v="16634"/>
    <n v="16634"/>
    <n v="16490"/>
  </r>
  <r>
    <x v="257"/>
    <x v="257"/>
    <x v="1"/>
    <x v="0"/>
    <x v="0"/>
    <s v=""/>
    <n v="19.399999999999999"/>
    <x v="1"/>
    <n v="16616"/>
    <n v="17097"/>
    <n v="-1019"/>
    <n v="0"/>
    <n v="16472"/>
    <n v="16472"/>
    <n v="16473"/>
    <n v="16473"/>
    <n v="16185"/>
    <n v="17397"/>
    <n v="17253"/>
    <n v="17253"/>
    <n v="17253"/>
  </r>
  <r>
    <x v="258"/>
    <x v="258"/>
    <x v="1"/>
    <x v="0"/>
    <x v="0"/>
    <s v=""/>
    <n v="12.533329999999999"/>
    <x v="1"/>
    <n v="17896"/>
    <n v="18101"/>
    <n v="-1295"/>
    <n v="0"/>
    <n v="17752"/>
    <n v="17752"/>
    <n v="17465"/>
    <n v="17465"/>
    <n v="17465"/>
    <n v="18677"/>
    <n v="18533"/>
    <n v="18246"/>
    <n v="18101"/>
  </r>
  <r>
    <x v="259"/>
    <x v="259"/>
    <x v="1"/>
    <x v="0"/>
    <x v="0"/>
    <s v=""/>
    <n v="12.533329999999999"/>
    <x v="1"/>
    <n v="16624"/>
    <n v="16780"/>
    <n v="-1344"/>
    <n v="0"/>
    <n v="16192"/>
    <n v="16192"/>
    <n v="16048"/>
    <n v="16048"/>
    <n v="15904"/>
    <n v="17260"/>
    <n v="16972"/>
    <n v="16924"/>
    <n v="16780"/>
  </r>
  <r>
    <x v="260"/>
    <x v="260"/>
    <x v="1"/>
    <x v="0"/>
    <x v="0"/>
    <s v=""/>
    <n v="29.7"/>
    <x v="1"/>
    <n v="18584"/>
    <n v="17095"/>
    <n v="-1489"/>
    <n v="0"/>
    <n v="18440"/>
    <n v="18440"/>
    <n v="18151"/>
    <n v="18151"/>
    <n v="18007"/>
    <n v="18007"/>
    <n v="17671"/>
    <n v="17384"/>
    <n v="17240"/>
  </r>
  <r>
    <x v="261"/>
    <x v="261"/>
    <x v="1"/>
    <x v="0"/>
    <x v="0"/>
    <s v=""/>
    <n v="24.9"/>
    <x v="1"/>
    <n v="19505"/>
    <n v="18183"/>
    <n v="-1322"/>
    <n v="0"/>
    <n v="19361"/>
    <n v="19217"/>
    <n v="19073"/>
    <n v="18928"/>
    <n v="18640"/>
    <n v="18615"/>
    <n v="18471"/>
    <n v="18327"/>
    <n v="18327"/>
  </r>
  <r>
    <x v="262"/>
    <x v="262"/>
    <x v="1"/>
    <x v="0"/>
    <x v="0"/>
    <s v=""/>
    <n v="24.9"/>
    <x v="1"/>
    <n v="16767"/>
    <n v="17210"/>
    <n v="-1057"/>
    <n v="0"/>
    <n v="16623"/>
    <n v="16623"/>
    <n v="16479"/>
    <n v="16479"/>
    <n v="16286"/>
    <n v="17642"/>
    <n v="17498"/>
    <n v="17354"/>
    <n v="17354"/>
  </r>
  <r>
    <x v="263"/>
    <x v="263"/>
    <x v="1"/>
    <x v="0"/>
    <x v="0"/>
    <s v=""/>
    <n v="24.9"/>
    <x v="1"/>
    <n v="19253"/>
    <n v="17620"/>
    <n v="-1633.0000000000002"/>
    <n v="0"/>
    <n v="19253"/>
    <n v="19109"/>
    <n v="18917"/>
    <n v="18772"/>
    <n v="18484"/>
    <n v="18052"/>
    <n v="18052"/>
    <n v="17620"/>
    <n v="17620"/>
  </r>
  <r>
    <x v="264"/>
    <x v="264"/>
    <x v="1"/>
    <x v="0"/>
    <x v="0"/>
    <s v=""/>
    <n v="24.9"/>
    <x v="1"/>
    <n v="17517"/>
    <n v="17673"/>
    <n v="-1344"/>
    <n v="0"/>
    <n v="17469"/>
    <n v="17325"/>
    <n v="17181"/>
    <n v="17037"/>
    <n v="16605"/>
    <n v="17961"/>
    <n v="17673"/>
    <n v="17673"/>
    <n v="17673"/>
  </r>
  <r>
    <x v="265"/>
    <x v="265"/>
    <x v="1"/>
    <x v="0"/>
    <x v="0"/>
    <s v=""/>
    <n v="24.9"/>
    <x v="1"/>
    <n v="17857"/>
    <n v="16537"/>
    <n v="-1320"/>
    <n v="0"/>
    <n v="17833"/>
    <n v="17833"/>
    <n v="17545"/>
    <n v="17353"/>
    <n v="17065"/>
    <n v="16873"/>
    <n v="16825"/>
    <n v="16537"/>
    <n v="16537"/>
  </r>
  <r>
    <x v="266"/>
    <x v="266"/>
    <x v="1"/>
    <x v="0"/>
    <x v="0"/>
    <s v=""/>
    <n v="24.56"/>
    <x v="1"/>
    <n v="17573"/>
    <n v="15931"/>
    <n v="-1642"/>
    <n v="0"/>
    <n v="17428"/>
    <n v="17428"/>
    <n v="16851"/>
    <n v="16851"/>
    <n v="16651"/>
    <n v="16651"/>
    <n v="16363"/>
    <n v="16075"/>
    <n v="16075"/>
  </r>
  <r>
    <x v="267"/>
    <x v="267"/>
    <x v="1"/>
    <x v="0"/>
    <x v="0"/>
    <s v=""/>
    <n v="16.16"/>
    <x v="1"/>
    <n v="19028"/>
    <n v="17050"/>
    <n v="-1978"/>
    <n v="0"/>
    <n v="18692"/>
    <n v="18692"/>
    <n v="18645"/>
    <n v="18453"/>
    <n v="18166"/>
    <n v="18022"/>
    <n v="17686"/>
    <n v="17638"/>
    <n v="17338"/>
  </r>
  <r>
    <x v="268"/>
    <x v="268"/>
    <x v="1"/>
    <x v="0"/>
    <x v="0"/>
    <s v=""/>
    <n v="20.56"/>
    <x v="1"/>
    <n v="17777"/>
    <n v="17985"/>
    <n v="-1292"/>
    <n v="0"/>
    <n v="17632"/>
    <n v="17584"/>
    <n v="17577"/>
    <n v="17145"/>
    <n v="17145"/>
    <n v="18645"/>
    <n v="18501"/>
    <n v="18153"/>
    <n v="17985"/>
  </r>
  <r>
    <x v="269"/>
    <x v="269"/>
    <x v="1"/>
    <x v="0"/>
    <x v="0"/>
    <s v=""/>
    <n v="20.56"/>
    <x v="1"/>
    <n v="19241"/>
    <n v="17704"/>
    <n v="-1537.0000000000002"/>
    <n v="0"/>
    <n v="19025"/>
    <n v="19025"/>
    <n v="19025"/>
    <n v="18738"/>
    <n v="18498"/>
    <n v="18353"/>
    <n v="18329"/>
    <n v="18184"/>
    <n v="17704"/>
  </r>
  <r>
    <x v="270"/>
    <x v="270"/>
    <x v="1"/>
    <x v="0"/>
    <x v="0"/>
    <s v=""/>
    <n v="20.56"/>
    <x v="1"/>
    <n v="18836"/>
    <n v="16866"/>
    <n v="-1970.0000000000002"/>
    <n v="0"/>
    <n v="18691"/>
    <n v="18691"/>
    <n v="18546"/>
    <n v="18402"/>
    <n v="18114"/>
    <n v="17538"/>
    <n v="17394"/>
    <n v="17059"/>
    <n v="16866"/>
  </r>
  <r>
    <x v="271"/>
    <x v="271"/>
    <x v="1"/>
    <x v="0"/>
    <x v="0"/>
    <s v=""/>
    <n v="20.56"/>
    <x v="1"/>
    <n v="18443"/>
    <n v="17440"/>
    <n v="-1003"/>
    <n v="0"/>
    <n v="18275"/>
    <n v="18227"/>
    <n v="18226"/>
    <n v="18226"/>
    <n v="18082"/>
    <n v="17866"/>
    <n v="17867"/>
    <n v="17584"/>
    <n v="17584"/>
  </r>
  <r>
    <x v="272"/>
    <x v="272"/>
    <x v="1"/>
    <x v="0"/>
    <x v="0"/>
    <s v=""/>
    <n v="20.56"/>
    <x v="1"/>
    <n v="19043"/>
    <n v="17079"/>
    <n v="-1963.9999999999998"/>
    <n v="0"/>
    <n v="19042"/>
    <n v="19041"/>
    <n v="18177"/>
    <n v="18178"/>
    <n v="17986"/>
    <n v="17698"/>
    <n v="17554"/>
    <n v="17127"/>
    <n v="17079"/>
  </r>
  <r>
    <x v="273"/>
    <x v="273"/>
    <x v="1"/>
    <x v="0"/>
    <x v="0"/>
    <s v=""/>
    <n v="21.76"/>
    <x v="1"/>
    <n v="19609"/>
    <n v="18726"/>
    <n v="-883"/>
    <n v="0"/>
    <n v="19026"/>
    <n v="19026"/>
    <n v="19026"/>
    <n v="18882"/>
    <n v="18882"/>
    <n v="18738"/>
    <n v="18738"/>
    <n v="18726"/>
    <n v="18726"/>
  </r>
  <r>
    <x v="274"/>
    <x v="274"/>
    <x v="1"/>
    <x v="0"/>
    <x v="0"/>
    <s v=""/>
    <n v="27.8"/>
    <x v="1"/>
    <n v="19742"/>
    <n v="18358"/>
    <n v="-1384"/>
    <n v="0"/>
    <n v="19723"/>
    <n v="19723"/>
    <n v="19578"/>
    <n v="19234"/>
    <n v="19078"/>
    <n v="18934"/>
    <n v="18934"/>
    <n v="18646"/>
    <n v="18646"/>
  </r>
  <r>
    <x v="275"/>
    <x v="275"/>
    <x v="1"/>
    <x v="0"/>
    <x v="0"/>
    <s v=""/>
    <n v="17.760000000000002"/>
    <x v="1"/>
    <n v="19222"/>
    <n v="17779"/>
    <n v="-1443"/>
    <n v="0"/>
    <n v="18790"/>
    <n v="18646"/>
    <n v="18358"/>
    <n v="18358"/>
    <n v="18070"/>
    <n v="17926"/>
    <n v="17925"/>
    <n v="17924"/>
    <n v="17780"/>
  </r>
  <r>
    <x v="276"/>
    <x v="276"/>
    <x v="1"/>
    <x v="0"/>
    <x v="0"/>
    <s v=""/>
    <n v="17.760000000000002"/>
    <x v="1"/>
    <n v="18645"/>
    <n v="17252"/>
    <n v="-1393"/>
    <n v="0"/>
    <n v="18501"/>
    <n v="18357"/>
    <n v="17925"/>
    <n v="17780"/>
    <n v="17636"/>
    <n v="17588"/>
    <n v="17396"/>
    <n v="17396"/>
    <n v="17396"/>
  </r>
  <r>
    <x v="277"/>
    <x v="277"/>
    <x v="1"/>
    <x v="0"/>
    <x v="0"/>
    <s v=""/>
    <n v="17.760000000000002"/>
    <x v="1"/>
    <n v="19594"/>
    <n v="18106"/>
    <n v="-1488"/>
    <n v="0"/>
    <n v="19306"/>
    <n v="19162"/>
    <n v="18874"/>
    <n v="18730"/>
    <n v="18730"/>
    <n v="18442"/>
    <n v="18250"/>
    <n v="18250"/>
    <n v="18106"/>
  </r>
  <r>
    <x v="278"/>
    <x v="278"/>
    <x v="1"/>
    <x v="0"/>
    <x v="0"/>
    <s v=""/>
    <n v="17.760000000000002"/>
    <x v="1"/>
    <n v="19789"/>
    <n v="18661"/>
    <n v="-1128"/>
    <n v="0"/>
    <n v="19549"/>
    <n v="19405"/>
    <n v="19357"/>
    <n v="19357"/>
    <n v="18901"/>
    <n v="18901"/>
    <n v="18853"/>
    <n v="18805"/>
    <n v="18805"/>
  </r>
  <r>
    <x v="279"/>
    <x v="279"/>
    <x v="1"/>
    <x v="0"/>
    <x v="0"/>
    <s v=""/>
    <n v="17.760000000000002"/>
    <x v="1"/>
    <n v="18167"/>
    <n v="17098"/>
    <n v="-1069"/>
    <n v="0"/>
    <n v="17855"/>
    <n v="17855"/>
    <n v="17567"/>
    <n v="17387"/>
    <n v="17386"/>
    <n v="17242"/>
    <n v="17242"/>
    <n v="17098"/>
    <n v="17098"/>
  </r>
  <r>
    <x v="280"/>
    <x v="280"/>
    <x v="1"/>
    <x v="0"/>
    <x v="0"/>
    <s v=""/>
    <n v="18.5"/>
    <x v="1"/>
    <n v="17894"/>
    <n v="16664"/>
    <n v="-1230"/>
    <n v="0"/>
    <n v="17750"/>
    <n v="17750"/>
    <n v="17312"/>
    <n v="17312"/>
    <n v="17168"/>
    <n v="17024"/>
    <n v="16832"/>
    <n v="16808"/>
    <n v="16808"/>
  </r>
  <r>
    <x v="281"/>
    <x v="281"/>
    <x v="1"/>
    <x v="0"/>
    <x v="0"/>
    <s v=""/>
    <n v="24.66667"/>
    <x v="1"/>
    <n v="18525"/>
    <n v="16843"/>
    <n v="-1682.0000000000002"/>
    <n v="0"/>
    <n v="18092"/>
    <n v="18092"/>
    <n v="17948"/>
    <n v="17803"/>
    <n v="17515"/>
    <n v="17179"/>
    <n v="17179"/>
    <n v="16843"/>
    <n v="16843"/>
  </r>
  <r>
    <x v="282"/>
    <x v="282"/>
    <x v="1"/>
    <x v="0"/>
    <x v="0"/>
    <s v=""/>
    <n v="28.33333"/>
    <x v="1"/>
    <n v="17873"/>
    <n v="17616"/>
    <n v="-1756.9999999999998"/>
    <n v="0"/>
    <n v="17729"/>
    <n v="17729"/>
    <n v="17585"/>
    <n v="17298"/>
    <n v="16986"/>
    <n v="18198"/>
    <n v="18054"/>
    <n v="18048"/>
    <n v="17616"/>
  </r>
  <r>
    <x v="283"/>
    <x v="283"/>
    <x v="1"/>
    <x v="0"/>
    <x v="0"/>
    <s v=""/>
    <n v="28.33333"/>
    <x v="1"/>
    <n v="18247"/>
    <n v="17408"/>
    <n v="-838.99999999999989"/>
    <n v="0"/>
    <n v="18103"/>
    <n v="17959"/>
    <n v="17863"/>
    <n v="17839"/>
    <n v="17839"/>
    <n v="17407"/>
    <n v="17408"/>
    <n v="17408"/>
    <n v="17408"/>
  </r>
  <r>
    <x v="284"/>
    <x v="284"/>
    <x v="1"/>
    <x v="0"/>
    <x v="0"/>
    <s v=""/>
    <n v="28.33333"/>
    <x v="1"/>
    <n v="18453"/>
    <n v="17085"/>
    <n v="-1368"/>
    <n v="0"/>
    <n v="18020"/>
    <n v="17876"/>
    <n v="17804"/>
    <n v="17660"/>
    <n v="17516"/>
    <n v="17372"/>
    <n v="17228"/>
    <n v="17085"/>
    <n v="17085"/>
  </r>
  <r>
    <x v="285"/>
    <x v="285"/>
    <x v="1"/>
    <x v="0"/>
    <x v="0"/>
    <s v=""/>
    <n v="28.33333"/>
    <x v="1"/>
    <n v="17095"/>
    <n v="15583"/>
    <n v="-1512"/>
    <n v="0"/>
    <n v="16615"/>
    <n v="16615"/>
    <n v="16471"/>
    <n v="16471"/>
    <n v="16471"/>
    <n v="16039"/>
    <n v="16039"/>
    <n v="15583"/>
    <n v="15583"/>
  </r>
  <r>
    <x v="286"/>
    <x v="286"/>
    <x v="1"/>
    <x v="0"/>
    <x v="0"/>
    <s v=""/>
    <n v="28.33333"/>
    <x v="1"/>
    <n v="18094"/>
    <n v="16216"/>
    <n v="-3378"/>
    <n v="0"/>
    <n v="17782"/>
    <n v="17494"/>
    <n v="16917"/>
    <n v="16773"/>
    <n v="16348"/>
    <n v="17800"/>
    <n v="17224"/>
    <n v="16504"/>
    <n v="16359.9999999999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showDrill="0" rowGrandTotals="0" itemPrintTitles="1" createdVersion="4" indent="0" compact="0" compactData="0" multipleFieldFilters="0">
  <location ref="C14:K301" firstHeaderRow="0" firstDataRow="1" firstDataCol="2"/>
  <pivotFields count="25">
    <pivotField axis="axisRow" compact="0" outline="0" showAll="0" defaultSubtotal="0">
      <items count="28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230"/>
        <item x="231"/>
        <item x="232"/>
        <item x="233"/>
        <item x="234"/>
        <item x="235"/>
        <item x="236"/>
        <item x="237"/>
        <item x="238"/>
        <item x="239"/>
        <item x="240"/>
        <item x="241"/>
        <item x="242"/>
        <item x="243"/>
        <item x="244"/>
        <item x="245"/>
        <item x="246"/>
        <item x="247"/>
        <item x="248"/>
        <item x="249"/>
        <item x="250"/>
        <item x="251"/>
        <item x="252"/>
        <item x="253"/>
        <item x="254"/>
        <item x="255"/>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48"/>
        <item x="147"/>
        <item x="146"/>
        <item x="145"/>
        <item x="144"/>
        <item x="143"/>
        <item x="142"/>
        <item x="141"/>
        <item x="140"/>
        <item x="139"/>
        <item x="138"/>
        <item x="137"/>
        <item x="136"/>
        <item x="135"/>
        <item x="134"/>
        <item x="133"/>
        <item x="132"/>
        <item x="131"/>
        <item x="130"/>
        <item x="129"/>
        <item x="128"/>
        <item x="127"/>
        <item x="126"/>
        <item x="125"/>
        <item x="124"/>
        <item x="123"/>
        <item x="122"/>
        <item x="121"/>
        <item x="120"/>
        <item x="119"/>
        <item x="118"/>
        <item x="117"/>
        <item x="116"/>
        <item x="115"/>
        <item x="213"/>
        <item x="214"/>
        <item x="215"/>
        <item x="216"/>
        <item x="217"/>
        <item x="218"/>
        <item x="219"/>
        <item x="220"/>
        <item x="222"/>
        <item x="223"/>
        <item x="224"/>
        <item x="225"/>
        <item x="226"/>
        <item x="227"/>
        <item x="228"/>
        <item x="229"/>
        <item x="178"/>
        <item x="179"/>
        <item x="256"/>
        <item x="257"/>
        <item x="180"/>
        <item x="181"/>
        <item x="182"/>
        <item x="183"/>
        <item x="184"/>
        <item x="263"/>
        <item x="185"/>
        <item x="265"/>
        <item x="266"/>
        <item x="186"/>
        <item x="268"/>
        <item x="269"/>
        <item x="270"/>
        <item x="187"/>
        <item x="272"/>
        <item x="273"/>
        <item x="188"/>
        <item x="275"/>
        <item x="276"/>
        <item x="277"/>
        <item x="278"/>
        <item x="279"/>
        <item x="280"/>
        <item x="281"/>
        <item x="189"/>
        <item x="283"/>
        <item x="284"/>
        <item x="285"/>
        <item x="286"/>
        <item x="190"/>
        <item x="191"/>
        <item x="192"/>
        <item x="193"/>
        <item x="194"/>
        <item x="195"/>
        <item x="196"/>
        <item x="197"/>
        <item x="198"/>
        <item x="199"/>
        <item x="200"/>
        <item x="201"/>
        <item x="202"/>
        <item x="203"/>
        <item x="204"/>
        <item x="205"/>
        <item x="206"/>
        <item x="207"/>
        <item x="208"/>
        <item x="209"/>
        <item x="210"/>
        <item x="211"/>
        <item x="212"/>
        <item x="114"/>
        <item x="221"/>
        <item x="258"/>
        <item x="259"/>
        <item x="260"/>
        <item x="261"/>
        <item x="262"/>
        <item x="264"/>
        <item x="267"/>
        <item x="271"/>
        <item x="274"/>
        <item x="282"/>
      </items>
    </pivotField>
    <pivotField axis="axisRow" compact="0" outline="0" showAll="0" defaultSubtotal="0">
      <items count="28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230"/>
        <item x="231"/>
        <item x="232"/>
        <item x="233"/>
        <item x="234"/>
        <item x="235"/>
        <item x="236"/>
        <item x="237"/>
        <item x="238"/>
        <item x="239"/>
        <item x="240"/>
        <item x="241"/>
        <item x="242"/>
        <item x="243"/>
        <item x="244"/>
        <item x="245"/>
        <item x="246"/>
        <item x="247"/>
        <item x="248"/>
        <item x="249"/>
        <item x="250"/>
        <item x="251"/>
        <item x="252"/>
        <item x="253"/>
        <item x="254"/>
        <item x="255"/>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48"/>
        <item x="147"/>
        <item x="146"/>
        <item x="145"/>
        <item x="144"/>
        <item x="143"/>
        <item x="142"/>
        <item x="141"/>
        <item x="140"/>
        <item x="139"/>
        <item x="138"/>
        <item x="137"/>
        <item x="136"/>
        <item x="135"/>
        <item x="134"/>
        <item x="133"/>
        <item x="132"/>
        <item x="131"/>
        <item x="130"/>
        <item x="129"/>
        <item x="128"/>
        <item x="127"/>
        <item x="126"/>
        <item x="125"/>
        <item x="124"/>
        <item x="123"/>
        <item x="122"/>
        <item x="121"/>
        <item x="120"/>
        <item x="119"/>
        <item x="118"/>
        <item x="117"/>
        <item x="116"/>
        <item x="115"/>
        <item x="213"/>
        <item x="214"/>
        <item x="215"/>
        <item x="216"/>
        <item x="217"/>
        <item x="218"/>
        <item x="219"/>
        <item x="220"/>
        <item x="222"/>
        <item x="223"/>
        <item x="224"/>
        <item x="225"/>
        <item x="226"/>
        <item x="227"/>
        <item x="228"/>
        <item x="229"/>
        <item x="178"/>
        <item x="179"/>
        <item x="256"/>
        <item x="257"/>
        <item x="180"/>
        <item x="181"/>
        <item x="182"/>
        <item x="183"/>
        <item x="184"/>
        <item x="263"/>
        <item x="185"/>
        <item x="265"/>
        <item x="266"/>
        <item x="186"/>
        <item x="268"/>
        <item x="269"/>
        <item x="270"/>
        <item x="187"/>
        <item x="272"/>
        <item x="273"/>
        <item x="188"/>
        <item x="275"/>
        <item x="276"/>
        <item x="277"/>
        <item x="278"/>
        <item x="279"/>
        <item x="280"/>
        <item x="281"/>
        <item x="189"/>
        <item x="283"/>
        <item x="284"/>
        <item x="285"/>
        <item x="286"/>
        <item x="190"/>
        <item x="191"/>
        <item x="192"/>
        <item x="193"/>
        <item x="194"/>
        <item x="195"/>
        <item x="196"/>
        <item x="197"/>
        <item x="198"/>
        <item x="199"/>
        <item x="200"/>
        <item x="201"/>
        <item x="202"/>
        <item x="203"/>
        <item x="204"/>
        <item x="205"/>
        <item x="206"/>
        <item x="207"/>
        <item x="208"/>
        <item x="209"/>
        <item x="210"/>
        <item x="211"/>
        <item x="212"/>
        <item x="114"/>
        <item x="221"/>
        <item x="258"/>
        <item x="259"/>
        <item x="260"/>
        <item x="261"/>
        <item x="262"/>
        <item x="264"/>
        <item x="267"/>
        <item x="271"/>
        <item x="274"/>
        <item x="282"/>
      </items>
    </pivotField>
    <pivotField compact="0" outline="0" showAll="0" defaultSubtotal="0">
      <items count="2">
        <item x="1"/>
        <item x="0"/>
      </items>
    </pivotField>
    <pivotField compact="0" outline="0" showAll="0" defaultSubtotal="0">
      <items count="9">
        <item x="7"/>
        <item x="0"/>
        <item x="1"/>
        <item x="2"/>
        <item x="3"/>
        <item x="4"/>
        <item x="5"/>
        <item x="8"/>
        <item x="6"/>
      </items>
    </pivotField>
    <pivotField compact="0" outline="0" showAll="0" defaultSubtotal="0">
      <items count="1">
        <item x="0"/>
      </items>
    </pivotField>
    <pivotField compact="0" outline="0" showAll="0" defaultSubtotal="0"/>
    <pivotField dataField="1" compact="0" outline="0" showAll="0" defaultSubtotal="0"/>
    <pivotField compact="0" outline="0" showAll="0" defaultSubtotal="0">
      <items count="3">
        <item x="2"/>
        <item x="0"/>
        <item x="1"/>
      </items>
    </pivotField>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dragToRow="0" dragToCol="0" dragToPage="0" showAll="0" defaultSubtotal="0"/>
    <pivotField dataField="1" compact="0" outline="0" dragToRow="0" dragToCol="0" dragToPag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287">
    <i>
      <x/>
      <x/>
    </i>
    <i>
      <x v="1"/>
      <x v="1"/>
    </i>
    <i>
      <x v="2"/>
      <x v="2"/>
    </i>
    <i>
      <x v="3"/>
      <x v="3"/>
    </i>
    <i>
      <x v="4"/>
      <x v="4"/>
    </i>
    <i>
      <x v="5"/>
      <x v="5"/>
    </i>
    <i>
      <x v="6"/>
      <x v="6"/>
    </i>
    <i>
      <x v="7"/>
      <x v="7"/>
    </i>
    <i>
      <x v="8"/>
      <x v="8"/>
    </i>
    <i>
      <x v="9"/>
      <x v="9"/>
    </i>
    <i>
      <x v="10"/>
      <x v="10"/>
    </i>
    <i>
      <x v="11"/>
      <x v="11"/>
    </i>
    <i>
      <x v="12"/>
      <x v="12"/>
    </i>
    <i>
      <x v="13"/>
      <x v="13"/>
    </i>
    <i>
      <x v="14"/>
      <x v="14"/>
    </i>
    <i>
      <x v="15"/>
      <x v="15"/>
    </i>
    <i>
      <x v="16"/>
      <x v="16"/>
    </i>
    <i>
      <x v="17"/>
      <x v="17"/>
    </i>
    <i>
      <x v="18"/>
      <x v="18"/>
    </i>
    <i>
      <x v="19"/>
      <x v="19"/>
    </i>
    <i>
      <x v="20"/>
      <x v="20"/>
    </i>
    <i>
      <x v="21"/>
      <x v="21"/>
    </i>
    <i>
      <x v="22"/>
      <x v="22"/>
    </i>
    <i>
      <x v="23"/>
      <x v="23"/>
    </i>
    <i>
      <x v="24"/>
      <x v="24"/>
    </i>
    <i>
      <x v="25"/>
      <x v="25"/>
    </i>
    <i>
      <x v="26"/>
      <x v="26"/>
    </i>
    <i>
      <x v="27"/>
      <x v="27"/>
    </i>
    <i>
      <x v="28"/>
      <x v="28"/>
    </i>
    <i>
      <x v="29"/>
      <x v="29"/>
    </i>
    <i>
      <x v="30"/>
      <x v="30"/>
    </i>
    <i>
      <x v="31"/>
      <x v="31"/>
    </i>
    <i>
      <x v="32"/>
      <x v="32"/>
    </i>
    <i>
      <x v="33"/>
      <x v="33"/>
    </i>
    <i>
      <x v="34"/>
      <x v="34"/>
    </i>
    <i>
      <x v="35"/>
      <x v="35"/>
    </i>
    <i>
      <x v="36"/>
      <x v="36"/>
    </i>
    <i>
      <x v="37"/>
      <x v="37"/>
    </i>
    <i>
      <x v="38"/>
      <x v="38"/>
    </i>
    <i>
      <x v="39"/>
      <x v="39"/>
    </i>
    <i>
      <x v="40"/>
      <x v="40"/>
    </i>
    <i>
      <x v="41"/>
      <x v="41"/>
    </i>
    <i>
      <x v="42"/>
      <x v="42"/>
    </i>
    <i>
      <x v="43"/>
      <x v="43"/>
    </i>
    <i>
      <x v="44"/>
      <x v="44"/>
    </i>
    <i>
      <x v="45"/>
      <x v="45"/>
    </i>
    <i>
      <x v="46"/>
      <x v="46"/>
    </i>
    <i>
      <x v="47"/>
      <x v="47"/>
    </i>
    <i>
      <x v="48"/>
      <x v="48"/>
    </i>
    <i>
      <x v="49"/>
      <x v="49"/>
    </i>
    <i>
      <x v="50"/>
      <x v="50"/>
    </i>
    <i>
      <x v="51"/>
      <x v="51"/>
    </i>
    <i>
      <x v="52"/>
      <x v="52"/>
    </i>
    <i>
      <x v="53"/>
      <x v="53"/>
    </i>
    <i>
      <x v="54"/>
      <x v="54"/>
    </i>
    <i>
      <x v="55"/>
      <x v="55"/>
    </i>
    <i>
      <x v="56"/>
      <x v="56"/>
    </i>
    <i>
      <x v="57"/>
      <x v="57"/>
    </i>
    <i>
      <x v="58"/>
      <x v="58"/>
    </i>
    <i>
      <x v="59"/>
      <x v="59"/>
    </i>
    <i>
      <x v="60"/>
      <x v="60"/>
    </i>
    <i>
      <x v="61"/>
      <x v="61"/>
    </i>
    <i>
      <x v="62"/>
      <x v="62"/>
    </i>
    <i>
      <x v="63"/>
      <x v="63"/>
    </i>
    <i>
      <x v="64"/>
      <x v="64"/>
    </i>
    <i>
      <x v="65"/>
      <x v="65"/>
    </i>
    <i>
      <x v="66"/>
      <x v="66"/>
    </i>
    <i>
      <x v="67"/>
      <x v="67"/>
    </i>
    <i>
      <x v="68"/>
      <x v="68"/>
    </i>
    <i>
      <x v="69"/>
      <x v="69"/>
    </i>
    <i>
      <x v="70"/>
      <x v="70"/>
    </i>
    <i>
      <x v="71"/>
      <x v="71"/>
    </i>
    <i>
      <x v="72"/>
      <x v="72"/>
    </i>
    <i>
      <x v="73"/>
      <x v="73"/>
    </i>
    <i>
      <x v="74"/>
      <x v="74"/>
    </i>
    <i>
      <x v="75"/>
      <x v="75"/>
    </i>
    <i>
      <x v="76"/>
      <x v="76"/>
    </i>
    <i>
      <x v="77"/>
      <x v="77"/>
    </i>
    <i>
      <x v="78"/>
      <x v="78"/>
    </i>
    <i>
      <x v="79"/>
      <x v="79"/>
    </i>
    <i>
      <x v="80"/>
      <x v="80"/>
    </i>
    <i>
      <x v="81"/>
      <x v="81"/>
    </i>
    <i>
      <x v="82"/>
      <x v="82"/>
    </i>
    <i>
      <x v="83"/>
      <x v="83"/>
    </i>
    <i>
      <x v="84"/>
      <x v="84"/>
    </i>
    <i>
      <x v="85"/>
      <x v="85"/>
    </i>
    <i>
      <x v="86"/>
      <x v="86"/>
    </i>
    <i>
      <x v="87"/>
      <x v="87"/>
    </i>
    <i>
      <x v="88"/>
      <x v="88"/>
    </i>
    <i>
      <x v="89"/>
      <x v="89"/>
    </i>
    <i>
      <x v="90"/>
      <x v="90"/>
    </i>
    <i>
      <x v="91"/>
      <x v="91"/>
    </i>
    <i>
      <x v="92"/>
      <x v="92"/>
    </i>
    <i>
      <x v="93"/>
      <x v="93"/>
    </i>
    <i>
      <x v="94"/>
      <x v="94"/>
    </i>
    <i>
      <x v="95"/>
      <x v="95"/>
    </i>
    <i>
      <x v="96"/>
      <x v="96"/>
    </i>
    <i>
      <x v="97"/>
      <x v="97"/>
    </i>
    <i>
      <x v="98"/>
      <x v="98"/>
    </i>
    <i>
      <x v="99"/>
      <x v="99"/>
    </i>
    <i>
      <x v="100"/>
      <x v="100"/>
    </i>
    <i>
      <x v="101"/>
      <x v="101"/>
    </i>
    <i>
      <x v="102"/>
      <x v="102"/>
    </i>
    <i>
      <x v="103"/>
      <x v="103"/>
    </i>
    <i>
      <x v="104"/>
      <x v="104"/>
    </i>
    <i>
      <x v="105"/>
      <x v="105"/>
    </i>
    <i>
      <x v="106"/>
      <x v="106"/>
    </i>
    <i>
      <x v="107"/>
      <x v="107"/>
    </i>
    <i>
      <x v="108"/>
      <x v="108"/>
    </i>
    <i>
      <x v="109"/>
      <x v="109"/>
    </i>
    <i>
      <x v="110"/>
      <x v="110"/>
    </i>
    <i>
      <x v="111"/>
      <x v="111"/>
    </i>
    <i>
      <x v="112"/>
      <x v="112"/>
    </i>
    <i>
      <x v="113"/>
      <x v="113"/>
    </i>
    <i>
      <x v="114"/>
      <x v="114"/>
    </i>
    <i>
      <x v="115"/>
      <x v="115"/>
    </i>
    <i>
      <x v="116"/>
      <x v="116"/>
    </i>
    <i>
      <x v="117"/>
      <x v="117"/>
    </i>
    <i>
      <x v="118"/>
      <x v="118"/>
    </i>
    <i>
      <x v="119"/>
      <x v="119"/>
    </i>
    <i>
      <x v="120"/>
      <x v="120"/>
    </i>
    <i>
      <x v="121"/>
      <x v="121"/>
    </i>
    <i>
      <x v="122"/>
      <x v="122"/>
    </i>
    <i>
      <x v="123"/>
      <x v="123"/>
    </i>
    <i>
      <x v="124"/>
      <x v="124"/>
    </i>
    <i>
      <x v="125"/>
      <x v="125"/>
    </i>
    <i>
      <x v="126"/>
      <x v="126"/>
    </i>
    <i>
      <x v="127"/>
      <x v="127"/>
    </i>
    <i>
      <x v="128"/>
      <x v="128"/>
    </i>
    <i>
      <x v="129"/>
      <x v="129"/>
    </i>
    <i>
      <x v="130"/>
      <x v="130"/>
    </i>
    <i>
      <x v="131"/>
      <x v="131"/>
    </i>
    <i>
      <x v="132"/>
      <x v="132"/>
    </i>
    <i>
      <x v="133"/>
      <x v="133"/>
    </i>
    <i>
      <x v="134"/>
      <x v="134"/>
    </i>
    <i>
      <x v="135"/>
      <x v="135"/>
    </i>
    <i>
      <x v="136"/>
      <x v="136"/>
    </i>
    <i>
      <x v="137"/>
      <x v="137"/>
    </i>
    <i>
      <x v="138"/>
      <x v="138"/>
    </i>
    <i>
      <x v="139"/>
      <x v="139"/>
    </i>
    <i>
      <x v="140"/>
      <x v="140"/>
    </i>
    <i>
      <x v="141"/>
      <x v="141"/>
    </i>
    <i>
      <x v="142"/>
      <x v="142"/>
    </i>
    <i>
      <x v="143"/>
      <x v="143"/>
    </i>
    <i>
      <x v="144"/>
      <x v="144"/>
    </i>
    <i>
      <x v="145"/>
      <x v="145"/>
    </i>
    <i>
      <x v="146"/>
      <x v="146"/>
    </i>
    <i>
      <x v="147"/>
      <x v="147"/>
    </i>
    <i>
      <x v="148"/>
      <x v="148"/>
    </i>
    <i>
      <x v="149"/>
      <x v="149"/>
    </i>
    <i>
      <x v="150"/>
      <x v="150"/>
    </i>
    <i>
      <x v="151"/>
      <x v="151"/>
    </i>
    <i>
      <x v="152"/>
      <x v="152"/>
    </i>
    <i>
      <x v="153"/>
      <x v="153"/>
    </i>
    <i>
      <x v="154"/>
      <x v="154"/>
    </i>
    <i>
      <x v="155"/>
      <x v="155"/>
    </i>
    <i>
      <x v="156"/>
      <x v="156"/>
    </i>
    <i>
      <x v="157"/>
      <x v="157"/>
    </i>
    <i>
      <x v="158"/>
      <x v="158"/>
    </i>
    <i>
      <x v="159"/>
      <x v="159"/>
    </i>
    <i>
      <x v="160"/>
      <x v="160"/>
    </i>
    <i>
      <x v="161"/>
      <x v="161"/>
    </i>
    <i>
      <x v="162"/>
      <x v="162"/>
    </i>
    <i>
      <x v="163"/>
      <x v="163"/>
    </i>
    <i>
      <x v="164"/>
      <x v="164"/>
    </i>
    <i>
      <x v="165"/>
      <x v="165"/>
    </i>
    <i>
      <x v="166"/>
      <x v="166"/>
    </i>
    <i>
      <x v="167"/>
      <x v="167"/>
    </i>
    <i>
      <x v="168"/>
      <x v="168"/>
    </i>
    <i>
      <x v="169"/>
      <x v="169"/>
    </i>
    <i>
      <x v="170"/>
      <x v="170"/>
    </i>
    <i>
      <x v="171"/>
      <x v="171"/>
    </i>
    <i>
      <x v="172"/>
      <x v="172"/>
    </i>
    <i>
      <x v="173"/>
      <x v="173"/>
    </i>
    <i>
      <x v="174"/>
      <x v="174"/>
    </i>
    <i>
      <x v="175"/>
      <x v="175"/>
    </i>
    <i>
      <x v="176"/>
      <x v="176"/>
    </i>
    <i>
      <x v="177"/>
      <x v="177"/>
    </i>
    <i>
      <x v="178"/>
      <x v="178"/>
    </i>
    <i>
      <x v="179"/>
      <x v="179"/>
    </i>
    <i>
      <x v="180"/>
      <x v="180"/>
    </i>
    <i>
      <x v="181"/>
      <x v="181"/>
    </i>
    <i>
      <x v="182"/>
      <x v="182"/>
    </i>
    <i>
      <x v="183"/>
      <x v="183"/>
    </i>
    <i>
      <x v="184"/>
      <x v="184"/>
    </i>
    <i>
      <x v="185"/>
      <x v="185"/>
    </i>
    <i>
      <x v="186"/>
      <x v="186"/>
    </i>
    <i>
      <x v="187"/>
      <x v="187"/>
    </i>
    <i>
      <x v="188"/>
      <x v="188"/>
    </i>
    <i>
      <x v="189"/>
      <x v="189"/>
    </i>
    <i>
      <x v="190"/>
      <x v="190"/>
    </i>
    <i>
      <x v="191"/>
      <x v="191"/>
    </i>
    <i>
      <x v="192"/>
      <x v="192"/>
    </i>
    <i>
      <x v="193"/>
      <x v="193"/>
    </i>
    <i>
      <x v="194"/>
      <x v="194"/>
    </i>
    <i>
      <x v="195"/>
      <x v="195"/>
    </i>
    <i>
      <x v="196"/>
      <x v="196"/>
    </i>
    <i>
      <x v="197"/>
      <x v="197"/>
    </i>
    <i>
      <x v="198"/>
      <x v="198"/>
    </i>
    <i>
      <x v="199"/>
      <x v="199"/>
    </i>
    <i>
      <x v="200"/>
      <x v="200"/>
    </i>
    <i>
      <x v="201"/>
      <x v="201"/>
    </i>
    <i>
      <x v="202"/>
      <x v="202"/>
    </i>
    <i>
      <x v="203"/>
      <x v="203"/>
    </i>
    <i>
      <x v="204"/>
      <x v="204"/>
    </i>
    <i>
      <x v="205"/>
      <x v="205"/>
    </i>
    <i>
      <x v="206"/>
      <x v="206"/>
    </i>
    <i>
      <x v="207"/>
      <x v="207"/>
    </i>
    <i>
      <x v="208"/>
      <x v="208"/>
    </i>
    <i>
      <x v="209"/>
      <x v="209"/>
    </i>
    <i>
      <x v="210"/>
      <x v="210"/>
    </i>
    <i>
      <x v="211"/>
      <x v="211"/>
    </i>
    <i>
      <x v="212"/>
      <x v="212"/>
    </i>
    <i>
      <x v="213"/>
      <x v="213"/>
    </i>
    <i>
      <x v="214"/>
      <x v="214"/>
    </i>
    <i>
      <x v="215"/>
      <x v="215"/>
    </i>
    <i>
      <x v="216"/>
      <x v="216"/>
    </i>
    <i>
      <x v="217"/>
      <x v="217"/>
    </i>
    <i>
      <x v="218"/>
      <x v="218"/>
    </i>
    <i>
      <x v="219"/>
      <x v="219"/>
    </i>
    <i>
      <x v="220"/>
      <x v="220"/>
    </i>
    <i>
      <x v="221"/>
      <x v="221"/>
    </i>
    <i>
      <x v="222"/>
      <x v="222"/>
    </i>
    <i>
      <x v="223"/>
      <x v="223"/>
    </i>
    <i>
      <x v="224"/>
      <x v="224"/>
    </i>
    <i>
      <x v="225"/>
      <x v="225"/>
    </i>
    <i>
      <x v="226"/>
      <x v="226"/>
    </i>
    <i>
      <x v="227"/>
      <x v="227"/>
    </i>
    <i>
      <x v="228"/>
      <x v="228"/>
    </i>
    <i>
      <x v="229"/>
      <x v="229"/>
    </i>
    <i>
      <x v="230"/>
      <x v="230"/>
    </i>
    <i>
      <x v="231"/>
      <x v="231"/>
    </i>
    <i>
      <x v="232"/>
      <x v="232"/>
    </i>
    <i>
      <x v="233"/>
      <x v="233"/>
    </i>
    <i>
      <x v="234"/>
      <x v="234"/>
    </i>
    <i>
      <x v="235"/>
      <x v="235"/>
    </i>
    <i>
      <x v="236"/>
      <x v="236"/>
    </i>
    <i>
      <x v="237"/>
      <x v="237"/>
    </i>
    <i>
      <x v="238"/>
      <x v="238"/>
    </i>
    <i>
      <x v="239"/>
      <x v="239"/>
    </i>
    <i>
      <x v="240"/>
      <x v="240"/>
    </i>
    <i>
      <x v="241"/>
      <x v="241"/>
    </i>
    <i>
      <x v="242"/>
      <x v="242"/>
    </i>
    <i>
      <x v="243"/>
      <x v="243"/>
    </i>
    <i>
      <x v="244"/>
      <x v="244"/>
    </i>
    <i>
      <x v="245"/>
      <x v="245"/>
    </i>
    <i>
      <x v="246"/>
      <x v="246"/>
    </i>
    <i>
      <x v="247"/>
      <x v="247"/>
    </i>
    <i>
      <x v="248"/>
      <x v="248"/>
    </i>
    <i>
      <x v="249"/>
      <x v="249"/>
    </i>
    <i>
      <x v="250"/>
      <x v="250"/>
    </i>
    <i>
      <x v="251"/>
      <x v="251"/>
    </i>
    <i>
      <x v="252"/>
      <x v="252"/>
    </i>
    <i>
      <x v="253"/>
      <x v="253"/>
    </i>
    <i>
      <x v="254"/>
      <x v="254"/>
    </i>
    <i>
      <x v="255"/>
      <x v="255"/>
    </i>
    <i>
      <x v="256"/>
      <x v="256"/>
    </i>
    <i>
      <x v="257"/>
      <x v="257"/>
    </i>
    <i>
      <x v="258"/>
      <x v="258"/>
    </i>
    <i>
      <x v="259"/>
      <x v="259"/>
    </i>
    <i>
      <x v="260"/>
      <x v="260"/>
    </i>
    <i>
      <x v="261"/>
      <x v="261"/>
    </i>
    <i>
      <x v="262"/>
      <x v="262"/>
    </i>
    <i>
      <x v="263"/>
      <x v="263"/>
    </i>
    <i>
      <x v="264"/>
      <x v="264"/>
    </i>
    <i>
      <x v="265"/>
      <x v="265"/>
    </i>
    <i>
      <x v="266"/>
      <x v="266"/>
    </i>
    <i>
      <x v="267"/>
      <x v="267"/>
    </i>
    <i>
      <x v="268"/>
      <x v="268"/>
    </i>
    <i>
      <x v="269"/>
      <x v="269"/>
    </i>
    <i>
      <x v="270"/>
      <x v="270"/>
    </i>
    <i>
      <x v="271"/>
      <x v="271"/>
    </i>
    <i>
      <x v="272"/>
      <x v="272"/>
    </i>
    <i>
      <x v="273"/>
      <x v="273"/>
    </i>
    <i>
      <x v="274"/>
      <x v="274"/>
    </i>
    <i>
      <x v="275"/>
      <x v="275"/>
    </i>
    <i>
      <x v="276"/>
      <x v="276"/>
    </i>
    <i>
      <x v="277"/>
      <x v="277"/>
    </i>
    <i>
      <x v="278"/>
      <x v="278"/>
    </i>
    <i>
      <x v="279"/>
      <x v="279"/>
    </i>
    <i>
      <x v="280"/>
      <x v="280"/>
    </i>
    <i>
      <x v="281"/>
      <x v="281"/>
    </i>
    <i>
      <x v="282"/>
      <x v="282"/>
    </i>
    <i>
      <x v="283"/>
      <x v="283"/>
    </i>
    <i>
      <x v="284"/>
      <x v="284"/>
    </i>
    <i>
      <x v="285"/>
      <x v="285"/>
    </i>
    <i>
      <x v="286"/>
      <x v="286"/>
    </i>
  </rowItems>
  <colFields count="1">
    <field x="-2"/>
  </colFields>
  <colItems count="7">
    <i>
      <x/>
    </i>
    <i i="1">
      <x v="1"/>
    </i>
    <i i="2">
      <x v="2"/>
    </i>
    <i i="3">
      <x v="3"/>
    </i>
    <i i="4">
      <x v="4"/>
    </i>
    <i i="5">
      <x v="5"/>
    </i>
    <i i="6">
      <x v="6"/>
    </i>
  </colItems>
  <dataFields count="7">
    <dataField name=" Qty on Start Date" fld="8" baseField="1" baseItem="34" numFmtId="164"/>
    <dataField name=" Qty on Hand" fld="9" baseField="1" baseItem="34" numFmtId="164"/>
    <dataField name=" Average Inventory" fld="21" baseField="1" baseItem="34" numFmtId="164"/>
    <dataField name="Sales Qty " fld="23" baseField="1" baseItem="178" numFmtId="164"/>
    <dataField name=" Neg. Adj. " fld="24" baseField="1" baseItem="86" numFmtId="164"/>
    <dataField name="  Number of Turns" fld="22" baseField="1" baseItem="76" numFmtId="166"/>
    <dataField name=" Profit %" fld="6" baseField="1" baseItem="14" numFmtId="164"/>
  </dataFields>
  <formats count="10">
    <format dxfId="30">
      <pivotArea field="0" type="button" dataOnly="0" labelOnly="1" outline="0" axis="axisRow" fieldPosition="0"/>
    </format>
    <format dxfId="29">
      <pivotArea dataOnly="0" labelOnly="1" grandRow="1" outline="0" fieldPosition="0"/>
    </format>
    <format dxfId="28">
      <pivotArea outline="0" fieldPosition="0">
        <references count="1">
          <reference field="4294967294" count="1">
            <x v="6"/>
          </reference>
        </references>
      </pivotArea>
    </format>
    <format dxfId="27">
      <pivotArea outline="0" fieldPosition="0">
        <references count="1">
          <reference field="4294967294" count="1">
            <x v="3"/>
          </reference>
        </references>
      </pivotArea>
    </format>
    <format dxfId="26">
      <pivotArea dataOnly="0" labelOnly="1" outline="0" fieldPosition="0">
        <references count="1">
          <reference field="4294967294" count="7">
            <x v="0"/>
            <x v="1"/>
            <x v="2"/>
            <x v="3"/>
            <x v="4"/>
            <x v="5"/>
            <x v="6"/>
          </reference>
        </references>
      </pivotArea>
    </format>
    <format dxfId="25">
      <pivotArea outline="0" fieldPosition="0">
        <references count="1">
          <reference field="4294967294" count="1">
            <x v="0"/>
          </reference>
        </references>
      </pivotArea>
    </format>
    <format dxfId="24">
      <pivotArea outline="0" fieldPosition="0">
        <references count="1">
          <reference field="4294967294" count="1">
            <x v="1"/>
          </reference>
        </references>
      </pivotArea>
    </format>
    <format dxfId="23">
      <pivotArea outline="0" fieldPosition="0">
        <references count="1">
          <reference field="4294967294" count="1">
            <x v="2"/>
          </reference>
        </references>
      </pivotArea>
    </format>
    <format dxfId="22">
      <pivotArea outline="0" fieldPosition="0">
        <references count="1">
          <reference field="4294967294" count="1">
            <x v="4"/>
          </reference>
        </references>
      </pivotArea>
    </format>
    <format dxfId="21">
      <pivotArea outline="0" fieldPosition="0">
        <references count="1">
          <reference field="4294967294" count="1">
            <x v="5"/>
          </reference>
        </references>
      </pivotArea>
    </format>
  </formats>
  <conditionalFormats count="1">
    <conditionalFormat scope="data" priority="1">
      <pivotAreas count="1">
        <pivotArea outline="0" fieldPosition="0">
          <references count="1">
            <reference field="4294967294" count="1" selected="0">
              <x v="5"/>
            </reference>
          </references>
        </pivotArea>
      </pivotAreas>
    </conditionalFormat>
  </conditionalFormats>
  <pivotTableStyleInfo name="PivotStyleMedium9 2 2"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_Code" xr10:uid="{00000000-0013-0000-FFFF-FFFF01000000}" sourceName="Location Code">
  <pivotTables>
    <pivotTable tabId="215" name="PivotTable1"/>
  </pivotTables>
  <data>
    <tabular pivotCacheId="1" sortOrder="descending" showMissing="0">
      <items count="3">
        <i x="1"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n._Prod._Posting_Group" xr10:uid="{00000000-0013-0000-FFFF-FFFF02000000}" sourceName="Gen. Prod. Posting Group">
  <pivotTables>
    <pivotTable tabId="215" name="PivotTable1"/>
  </pivotTables>
  <data>
    <tabular pivotCacheId="1" showMissing="0">
      <items count="2">
        <i x="1"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_Category_Code" xr10:uid="{00000000-0013-0000-FFFF-FFFF03000000}" sourceName="Item Category Code">
  <pivotTables>
    <pivotTable tabId="215" name="PivotTable1"/>
  </pivotTables>
  <data>
    <tabular pivotCacheId="1">
      <items count="9">
        <i x="7" s="1"/>
        <i x="0" s="1"/>
        <i x="1" s="1"/>
        <i x="2" s="1"/>
        <i x="3" s="1"/>
        <i x="4" s="1"/>
        <i x="5" s="1"/>
        <i x="8"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Code" xr10:uid="{00000000-0014-0000-FFFF-FFFF01000000}" cache="Slicer_Location_Code" caption="Location Code" rowHeight="241300"/>
  <slicer name="Gen. Prod. Posting Group" xr10:uid="{00000000-0014-0000-FFFF-FFFF02000000}" cache="Slicer_Gen._Prod._Posting_Group" caption="Gen. Prod. Posting Group" rowHeight="241300"/>
  <slicer name="Item Category Code" xr10:uid="{00000000-0014-0000-FFFF-FFFF03000000}" cache="Slicer_Item_Category_Code" caption="Item Category Cod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Item" displayName="Item" ref="D19:X307" totalsRowCount="1">
  <autoFilter ref="D19:X306" xr:uid="{00000000-0009-0000-0100-000002000000}"/>
  <tableColumns count="21">
    <tableColumn id="1" xr3:uid="{00000000-0010-0000-0000-000001000000}" name="Item Number" totalsRowLabel="Total" dataDxfId="20"/>
    <tableColumn id="2" xr3:uid="{00000000-0010-0000-0000-000002000000}" name="Description" dataDxfId="19"/>
    <tableColumn id="3" xr3:uid="{00000000-0010-0000-0000-000003000000}" name="Gen. Prod. Posting Group" dataDxfId="18"/>
    <tableColumn id="4" xr3:uid="{00000000-0010-0000-0000-000004000000}" name="Item Category Code" dataDxfId="17"/>
    <tableColumn id="5" xr3:uid="{00000000-0010-0000-0000-000005000000}" name="Item Disc. Group" dataDxfId="16"/>
    <tableColumn id="6" xr3:uid="{00000000-0010-0000-0000-000006000000}" name="Item Tracking Code" dataDxfId="15"/>
    <tableColumn id="7" xr3:uid="{00000000-0010-0000-0000-000007000000}" name="Profit %" totalsRowFunction="sum" dataDxfId="14"/>
    <tableColumn id="8" xr3:uid="{00000000-0010-0000-0000-000008000000}" name="Location Code" dataDxfId="13"/>
    <tableColumn id="9" xr3:uid="{00000000-0010-0000-0000-000009000000}" name="Qty on Start Date" totalsRowFunction="sum" dataDxfId="12"/>
    <tableColumn id="10" xr3:uid="{00000000-0010-0000-0000-00000A000000}" name="Qty on Hand" totalsRowFunction="sum" dataDxfId="11"/>
    <tableColumn id="11" xr3:uid="{00000000-0010-0000-0000-00000B000000}" name="Sales Qty" totalsRowFunction="sum" dataDxfId="10"/>
    <tableColumn id="12" xr3:uid="{00000000-0010-0000-0000-00000C000000}" name="Negative Adjustments" totalsRowFunction="sum" dataDxfId="9"/>
    <tableColumn id="13" xr3:uid="{00000000-0010-0000-0000-00000D000000}" name="Qty @ end of P1" totalsRowFunction="sum" dataDxfId="8"/>
    <tableColumn id="14" xr3:uid="{00000000-0010-0000-0000-00000E000000}" name="Qty @ end of P2" totalsRowFunction="sum" dataDxfId="7"/>
    <tableColumn id="15" xr3:uid="{00000000-0010-0000-0000-00000F000000}" name="Qty @ end of P3" totalsRowFunction="sum" dataDxfId="6"/>
    <tableColumn id="16" xr3:uid="{00000000-0010-0000-0000-000010000000}" name="Qty @ end of P4" totalsRowFunction="sum" dataDxfId="5"/>
    <tableColumn id="17" xr3:uid="{00000000-0010-0000-0000-000011000000}" name="Qty @ end of P5" totalsRowFunction="sum" dataDxfId="4"/>
    <tableColumn id="18" xr3:uid="{00000000-0010-0000-0000-000012000000}" name="Qty @ end of P6" totalsRowFunction="sum" dataDxfId="3"/>
    <tableColumn id="19" xr3:uid="{00000000-0010-0000-0000-000013000000}" name="Qty @ end of P7" totalsRowFunction="sum" dataDxfId="2"/>
    <tableColumn id="20" xr3:uid="{00000000-0010-0000-0000-000014000000}" name="Qty @ end of P8" totalsRowFunction="sum" dataDxfId="1"/>
    <tableColumn id="21" xr3:uid="{00000000-0010-0000-0000-000015000000}" name="Qty @ end of P9"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01"/>
  <sheetViews>
    <sheetView showGridLines="0" tabSelected="1" topLeftCell="B2" zoomScaleNormal="100" workbookViewId="0">
      <selection activeCell="R19" sqref="R19"/>
    </sheetView>
  </sheetViews>
  <sheetFormatPr defaultRowHeight="15" x14ac:dyDescent="0.25"/>
  <cols>
    <col min="1" max="1" width="9.140625" hidden="1" customWidth="1"/>
    <col min="2" max="2" width="6.28515625" customWidth="1"/>
    <col min="3" max="3" width="18.5703125" bestFit="1" customWidth="1"/>
    <col min="4" max="4" width="33.42578125" bestFit="1" customWidth="1"/>
    <col min="5" max="5" width="23" bestFit="1" customWidth="1"/>
    <col min="6" max="9" width="20.7109375" customWidth="1"/>
    <col min="10" max="10" width="16.85546875" customWidth="1"/>
    <col min="11" max="11" width="12.5703125" customWidth="1"/>
    <col min="12" max="39" width="4" customWidth="1"/>
  </cols>
  <sheetData>
    <row r="1" spans="1:11" hidden="1" x14ac:dyDescent="0.25">
      <c r="A1" t="s">
        <v>2</v>
      </c>
    </row>
    <row r="3" spans="1:11" ht="31.5" x14ac:dyDescent="0.5">
      <c r="C3" s="25" t="s">
        <v>126</v>
      </c>
      <c r="D3" s="24"/>
    </row>
    <row r="5" spans="1:11" x14ac:dyDescent="0.25">
      <c r="C5" s="15" t="s">
        <v>47</v>
      </c>
      <c r="D5" s="16" t="str">
        <f>'Report '!D3</f>
        <v>01/01/2017</v>
      </c>
    </row>
    <row r="6" spans="1:11" x14ac:dyDescent="0.25">
      <c r="C6" s="15" t="s">
        <v>48</v>
      </c>
      <c r="D6" s="16" t="str">
        <f>'Report '!D4</f>
        <v>06/06/2017</v>
      </c>
    </row>
    <row r="7" spans="1:11" x14ac:dyDescent="0.25">
      <c r="C7" s="15" t="s">
        <v>49</v>
      </c>
      <c r="D7" s="16">
        <f ca="1">TODAY()</f>
        <v>45197</v>
      </c>
    </row>
    <row r="14" spans="1:11" x14ac:dyDescent="0.25">
      <c r="C14" s="6" t="s">
        <v>10</v>
      </c>
      <c r="D14" s="5" t="s">
        <v>3</v>
      </c>
      <c r="E14" s="14" t="s">
        <v>83</v>
      </c>
      <c r="F14" s="14" t="s">
        <v>46</v>
      </c>
      <c r="G14" s="14" t="s">
        <v>27</v>
      </c>
      <c r="H14" s="14" t="s">
        <v>44</v>
      </c>
      <c r="I14" s="14" t="s">
        <v>45</v>
      </c>
      <c r="J14" s="14" t="s">
        <v>28</v>
      </c>
      <c r="K14" s="14" t="s">
        <v>50</v>
      </c>
    </row>
    <row r="15" spans="1:11" x14ac:dyDescent="0.25">
      <c r="C15" t="s">
        <v>160</v>
      </c>
      <c r="D15" t="s">
        <v>161</v>
      </c>
      <c r="E15" s="7">
        <v>1650.0000000000002</v>
      </c>
      <c r="F15" s="7">
        <v>1650.0000000000002</v>
      </c>
      <c r="G15" s="7">
        <v>1650.0000000000002</v>
      </c>
      <c r="H15" s="7">
        <v>0</v>
      </c>
      <c r="I15" s="7">
        <v>0</v>
      </c>
      <c r="J15" s="26">
        <v>0</v>
      </c>
      <c r="K15" s="7">
        <v>53.703789999999998</v>
      </c>
    </row>
    <row r="16" spans="1:11" x14ac:dyDescent="0.25">
      <c r="C16" t="s">
        <v>163</v>
      </c>
      <c r="D16" t="s">
        <v>164</v>
      </c>
      <c r="E16" s="7">
        <v>4798</v>
      </c>
      <c r="F16" s="7">
        <v>5277</v>
      </c>
      <c r="G16" s="7">
        <v>4819.272727272727</v>
      </c>
      <c r="H16" s="7">
        <v>721</v>
      </c>
      <c r="I16" s="7">
        <v>0</v>
      </c>
      <c r="J16" s="26">
        <v>0.14960763600694182</v>
      </c>
      <c r="K16" s="7">
        <v>42.192869999999999</v>
      </c>
    </row>
    <row r="17" spans="3:11" x14ac:dyDescent="0.25">
      <c r="C17" t="s">
        <v>166</v>
      </c>
      <c r="D17" t="s">
        <v>167</v>
      </c>
      <c r="E17" s="7">
        <v>11485</v>
      </c>
      <c r="F17" s="7">
        <v>10236</v>
      </c>
      <c r="G17" s="7">
        <v>9520.181818181818</v>
      </c>
      <c r="H17" s="7">
        <v>5917</v>
      </c>
      <c r="I17" s="7">
        <v>0</v>
      </c>
      <c r="J17" s="26">
        <v>0.62152174328221388</v>
      </c>
      <c r="K17" s="7">
        <v>51.922230000000006</v>
      </c>
    </row>
    <row r="18" spans="3:11" x14ac:dyDescent="0.25">
      <c r="C18" t="s">
        <v>168</v>
      </c>
      <c r="D18" t="s">
        <v>169</v>
      </c>
      <c r="E18" s="7">
        <v>14101</v>
      </c>
      <c r="F18" s="7">
        <v>13038.000000000002</v>
      </c>
      <c r="G18" s="7">
        <v>12144.636363636364</v>
      </c>
      <c r="H18" s="7">
        <v>6964</v>
      </c>
      <c r="I18" s="7">
        <v>0</v>
      </c>
      <c r="J18" s="26">
        <v>0.57342186225119951</v>
      </c>
      <c r="K18" s="7">
        <v>48.44997</v>
      </c>
    </row>
    <row r="19" spans="3:11" x14ac:dyDescent="0.25">
      <c r="C19" t="s">
        <v>170</v>
      </c>
      <c r="D19" t="s">
        <v>171</v>
      </c>
      <c r="E19" s="7">
        <v>6092.9999999999991</v>
      </c>
      <c r="F19" s="7">
        <v>5430</v>
      </c>
      <c r="G19" s="7">
        <v>5207.727272727273</v>
      </c>
      <c r="H19" s="7">
        <v>2763</v>
      </c>
      <c r="I19" s="7">
        <v>0</v>
      </c>
      <c r="J19" s="26">
        <v>0.53055773762765124</v>
      </c>
      <c r="K19" s="7">
        <v>48.978560000000002</v>
      </c>
    </row>
    <row r="20" spans="3:11" x14ac:dyDescent="0.25">
      <c r="C20" t="s">
        <v>172</v>
      </c>
      <c r="D20" t="s">
        <v>173</v>
      </c>
      <c r="E20" s="7">
        <v>3965.9999999999995</v>
      </c>
      <c r="F20" s="7">
        <v>4194</v>
      </c>
      <c r="G20" s="7">
        <v>3529.5454545454545</v>
      </c>
      <c r="H20" s="7">
        <v>2096</v>
      </c>
      <c r="I20" s="7">
        <v>0</v>
      </c>
      <c r="J20" s="26">
        <v>0.59384417256922084</v>
      </c>
      <c r="K20" s="7">
        <v>54.54589</v>
      </c>
    </row>
    <row r="21" spans="3:11" x14ac:dyDescent="0.25">
      <c r="C21" t="s">
        <v>174</v>
      </c>
      <c r="D21" t="s">
        <v>175</v>
      </c>
      <c r="E21" s="7">
        <v>11974</v>
      </c>
      <c r="F21" s="7">
        <v>10550</v>
      </c>
      <c r="G21" s="7">
        <v>10375</v>
      </c>
      <c r="H21" s="7">
        <v>5072</v>
      </c>
      <c r="I21" s="7">
        <v>0</v>
      </c>
      <c r="J21" s="26">
        <v>0.48886746987951807</v>
      </c>
      <c r="K21" s="7">
        <v>39.99765</v>
      </c>
    </row>
    <row r="22" spans="3:11" x14ac:dyDescent="0.25">
      <c r="C22" t="s">
        <v>176</v>
      </c>
      <c r="D22" t="s">
        <v>177</v>
      </c>
      <c r="E22" s="7">
        <v>10914</v>
      </c>
      <c r="F22" s="7">
        <v>9819</v>
      </c>
      <c r="G22" s="7">
        <v>9752.636363636364</v>
      </c>
      <c r="H22" s="7">
        <v>5095</v>
      </c>
      <c r="I22" s="7">
        <v>0</v>
      </c>
      <c r="J22" s="26">
        <v>0.52242284137622463</v>
      </c>
      <c r="K22" s="7">
        <v>53.038670000000003</v>
      </c>
    </row>
    <row r="23" spans="3:11" x14ac:dyDescent="0.25">
      <c r="C23" t="s">
        <v>178</v>
      </c>
      <c r="D23" t="s">
        <v>179</v>
      </c>
      <c r="E23" s="7">
        <v>6541</v>
      </c>
      <c r="F23" s="7">
        <v>5895</v>
      </c>
      <c r="G23" s="7">
        <v>5812.818181818182</v>
      </c>
      <c r="H23" s="7">
        <v>2846</v>
      </c>
      <c r="I23" s="7">
        <v>0</v>
      </c>
      <c r="J23" s="26">
        <v>0.48960760701271483</v>
      </c>
      <c r="K23" s="7">
        <v>35.894669999999998</v>
      </c>
    </row>
    <row r="24" spans="3:11" x14ac:dyDescent="0.25">
      <c r="C24" t="s">
        <v>180</v>
      </c>
      <c r="D24" t="s">
        <v>181</v>
      </c>
      <c r="E24" s="7">
        <v>5338</v>
      </c>
      <c r="F24" s="7">
        <v>4716</v>
      </c>
      <c r="G24" s="7">
        <v>4792.545454545455</v>
      </c>
      <c r="H24" s="7">
        <v>2122</v>
      </c>
      <c r="I24" s="7">
        <v>0</v>
      </c>
      <c r="J24" s="26">
        <v>0.44277097006714972</v>
      </c>
      <c r="K24" s="7">
        <v>52.151559999999996</v>
      </c>
    </row>
    <row r="25" spans="3:11" x14ac:dyDescent="0.25">
      <c r="C25" t="s">
        <v>182</v>
      </c>
      <c r="D25" t="s">
        <v>183</v>
      </c>
      <c r="E25" s="7">
        <v>5215</v>
      </c>
      <c r="F25" s="7">
        <v>3384</v>
      </c>
      <c r="G25" s="7">
        <v>3674.818181818182</v>
      </c>
      <c r="H25" s="7">
        <v>3530.9999999999995</v>
      </c>
      <c r="I25" s="7">
        <v>0</v>
      </c>
      <c r="J25" s="26">
        <v>0.96086386463152151</v>
      </c>
      <c r="K25" s="7">
        <v>35.895409999999998</v>
      </c>
    </row>
    <row r="26" spans="3:11" x14ac:dyDescent="0.25">
      <c r="C26" t="s">
        <v>184</v>
      </c>
      <c r="D26" t="s">
        <v>185</v>
      </c>
      <c r="E26" s="7">
        <v>4350</v>
      </c>
      <c r="F26" s="7">
        <v>4350</v>
      </c>
      <c r="G26" s="7">
        <v>4350</v>
      </c>
      <c r="H26" s="7">
        <v>0</v>
      </c>
      <c r="I26" s="7">
        <v>0</v>
      </c>
      <c r="J26" s="26">
        <v>0</v>
      </c>
      <c r="K26" s="7">
        <v>47.37565</v>
      </c>
    </row>
    <row r="27" spans="3:11" x14ac:dyDescent="0.25">
      <c r="C27" t="s">
        <v>187</v>
      </c>
      <c r="D27" t="s">
        <v>188</v>
      </c>
      <c r="E27" s="7">
        <v>4350</v>
      </c>
      <c r="F27" s="7">
        <v>4350</v>
      </c>
      <c r="G27" s="7">
        <v>4350</v>
      </c>
      <c r="H27" s="7">
        <v>0</v>
      </c>
      <c r="I27" s="7">
        <v>0</v>
      </c>
      <c r="J27" s="26">
        <v>0</v>
      </c>
      <c r="K27" s="7">
        <v>45.356049999999996</v>
      </c>
    </row>
    <row r="28" spans="3:11" x14ac:dyDescent="0.25">
      <c r="C28" t="s">
        <v>189</v>
      </c>
      <c r="D28" t="s">
        <v>190</v>
      </c>
      <c r="E28" s="7">
        <v>12929</v>
      </c>
      <c r="F28" s="7">
        <v>11232</v>
      </c>
      <c r="G28" s="7">
        <v>10947.454545454546</v>
      </c>
      <c r="H28" s="7">
        <v>7790.9999999999991</v>
      </c>
      <c r="I28" s="7">
        <v>0</v>
      </c>
      <c r="J28" s="26">
        <v>0.71167228579495434</v>
      </c>
      <c r="K28" s="7">
        <v>50.961540000000007</v>
      </c>
    </row>
    <row r="29" spans="3:11" x14ac:dyDescent="0.25">
      <c r="C29" t="s">
        <v>191</v>
      </c>
      <c r="D29" t="s">
        <v>192</v>
      </c>
      <c r="E29" s="7">
        <v>4350</v>
      </c>
      <c r="F29" s="7">
        <v>4350</v>
      </c>
      <c r="G29" s="7">
        <v>4350</v>
      </c>
      <c r="H29" s="7">
        <v>0</v>
      </c>
      <c r="I29" s="7">
        <v>0</v>
      </c>
      <c r="J29" s="26">
        <v>0</v>
      </c>
      <c r="K29" s="7">
        <v>52.604950000000002</v>
      </c>
    </row>
    <row r="30" spans="3:11" x14ac:dyDescent="0.25">
      <c r="C30" t="s">
        <v>193</v>
      </c>
      <c r="D30" t="s">
        <v>194</v>
      </c>
      <c r="E30" s="7">
        <v>4350</v>
      </c>
      <c r="F30" s="7">
        <v>4350</v>
      </c>
      <c r="G30" s="7">
        <v>4350</v>
      </c>
      <c r="H30" s="7">
        <v>0</v>
      </c>
      <c r="I30" s="7">
        <v>0</v>
      </c>
      <c r="J30" s="26">
        <v>0</v>
      </c>
      <c r="K30" s="7">
        <v>48.717930000000003</v>
      </c>
    </row>
    <row r="31" spans="3:11" x14ac:dyDescent="0.25">
      <c r="C31" t="s">
        <v>195</v>
      </c>
      <c r="D31" t="s">
        <v>196</v>
      </c>
      <c r="E31" s="7">
        <v>4698</v>
      </c>
      <c r="F31" s="7">
        <v>4181</v>
      </c>
      <c r="G31" s="7">
        <v>4275.909090909091</v>
      </c>
      <c r="H31" s="7">
        <v>1217</v>
      </c>
      <c r="I31" s="7">
        <v>0</v>
      </c>
      <c r="J31" s="26">
        <v>0.2846178377803763</v>
      </c>
      <c r="K31" s="7">
        <v>47.644030000000001</v>
      </c>
    </row>
    <row r="32" spans="3:11" x14ac:dyDescent="0.25">
      <c r="C32" t="s">
        <v>197</v>
      </c>
      <c r="D32" t="s">
        <v>198</v>
      </c>
      <c r="E32" s="7">
        <v>12174</v>
      </c>
      <c r="F32" s="7">
        <v>11663</v>
      </c>
      <c r="G32" s="7">
        <v>11132.272727272728</v>
      </c>
      <c r="H32" s="7">
        <v>5061</v>
      </c>
      <c r="I32" s="7">
        <v>0</v>
      </c>
      <c r="J32" s="26">
        <v>0.45462414764607406</v>
      </c>
      <c r="K32" s="7">
        <v>51.448040000000006</v>
      </c>
    </row>
    <row r="33" spans="3:11" x14ac:dyDescent="0.25">
      <c r="C33" t="s">
        <v>199</v>
      </c>
      <c r="D33" t="s">
        <v>200</v>
      </c>
      <c r="E33" s="7">
        <v>7862</v>
      </c>
      <c r="F33" s="7">
        <v>7080</v>
      </c>
      <c r="G33" s="7">
        <v>6538.272727272727</v>
      </c>
      <c r="H33" s="7">
        <v>4282</v>
      </c>
      <c r="I33" s="7">
        <v>0</v>
      </c>
      <c r="J33" s="26">
        <v>0.65491302957411612</v>
      </c>
      <c r="K33" s="7">
        <v>39.395659999999999</v>
      </c>
    </row>
    <row r="34" spans="3:11" x14ac:dyDescent="0.25">
      <c r="C34" t="s">
        <v>201</v>
      </c>
      <c r="D34" t="s">
        <v>202</v>
      </c>
      <c r="E34" s="7">
        <v>15766</v>
      </c>
      <c r="F34" s="7">
        <v>16820</v>
      </c>
      <c r="G34" s="7">
        <v>14303.818181818182</v>
      </c>
      <c r="H34" s="7">
        <v>6296</v>
      </c>
      <c r="I34" s="7">
        <v>0</v>
      </c>
      <c r="J34" s="26">
        <v>0.44016219445539018</v>
      </c>
      <c r="K34" s="7">
        <v>44.115740000000002</v>
      </c>
    </row>
    <row r="35" spans="3:11" x14ac:dyDescent="0.25">
      <c r="C35" t="s">
        <v>203</v>
      </c>
      <c r="D35" t="s">
        <v>204</v>
      </c>
      <c r="E35" s="7">
        <v>12924</v>
      </c>
      <c r="F35" s="7">
        <v>11943</v>
      </c>
      <c r="G35" s="7">
        <v>11577.636363636364</v>
      </c>
      <c r="H35" s="7">
        <v>6581</v>
      </c>
      <c r="I35" s="7">
        <v>0</v>
      </c>
      <c r="J35" s="26">
        <v>0.56842344959718583</v>
      </c>
      <c r="K35" s="7">
        <v>33.333329999999997</v>
      </c>
    </row>
    <row r="36" spans="3:11" x14ac:dyDescent="0.25">
      <c r="C36" t="s">
        <v>205</v>
      </c>
      <c r="D36" t="s">
        <v>206</v>
      </c>
      <c r="E36" s="7">
        <v>14431</v>
      </c>
      <c r="F36" s="7">
        <v>13089</v>
      </c>
      <c r="G36" s="7">
        <v>12292.545454545454</v>
      </c>
      <c r="H36" s="7">
        <v>5842</v>
      </c>
      <c r="I36" s="7">
        <v>0</v>
      </c>
      <c r="J36" s="26">
        <v>0.47524737830762176</v>
      </c>
      <c r="K36" s="7">
        <v>49.6875</v>
      </c>
    </row>
    <row r="37" spans="3:11" x14ac:dyDescent="0.25">
      <c r="C37" t="s">
        <v>208</v>
      </c>
      <c r="D37" t="s">
        <v>209</v>
      </c>
      <c r="E37" s="7">
        <v>31890</v>
      </c>
      <c r="F37" s="7">
        <v>28956</v>
      </c>
      <c r="G37" s="7">
        <v>27845.545454545456</v>
      </c>
      <c r="H37" s="7">
        <v>14933.999999999998</v>
      </c>
      <c r="I37" s="7">
        <v>0</v>
      </c>
      <c r="J37" s="26">
        <v>0.53631558499645759</v>
      </c>
      <c r="K37" s="7">
        <v>52.985069999999993</v>
      </c>
    </row>
    <row r="38" spans="3:11" x14ac:dyDescent="0.25">
      <c r="C38" t="s">
        <v>210</v>
      </c>
      <c r="D38" t="s">
        <v>211</v>
      </c>
      <c r="E38" s="7">
        <v>13536</v>
      </c>
      <c r="F38" s="7">
        <v>13858.000000000002</v>
      </c>
      <c r="G38" s="7">
        <v>11813.818181818182</v>
      </c>
      <c r="H38" s="7">
        <v>5870</v>
      </c>
      <c r="I38" s="7">
        <v>0</v>
      </c>
      <c r="J38" s="26">
        <v>0.49687576951489781</v>
      </c>
      <c r="K38" s="7">
        <v>43.820219999999999</v>
      </c>
    </row>
    <row r="39" spans="3:11" x14ac:dyDescent="0.25">
      <c r="C39" t="s">
        <v>212</v>
      </c>
      <c r="D39" t="s">
        <v>213</v>
      </c>
      <c r="E39" s="7">
        <v>35568</v>
      </c>
      <c r="F39" s="7">
        <v>32002</v>
      </c>
      <c r="G39" s="7">
        <v>29975.18181818182</v>
      </c>
      <c r="H39" s="7">
        <v>20066</v>
      </c>
      <c r="I39" s="7">
        <v>0</v>
      </c>
      <c r="J39" s="26">
        <v>0.66942045995626687</v>
      </c>
      <c r="K39" s="7">
        <v>53.691279999999999</v>
      </c>
    </row>
    <row r="40" spans="3:11" x14ac:dyDescent="0.25">
      <c r="C40" t="s">
        <v>214</v>
      </c>
      <c r="D40" t="s">
        <v>215</v>
      </c>
      <c r="E40" s="7">
        <v>30937</v>
      </c>
      <c r="F40" s="7">
        <v>29893</v>
      </c>
      <c r="G40" s="7">
        <v>28002.18181818182</v>
      </c>
      <c r="H40" s="7">
        <v>14044</v>
      </c>
      <c r="I40" s="7">
        <v>0</v>
      </c>
      <c r="J40" s="26">
        <v>0.50153234812871716</v>
      </c>
      <c r="K40" s="7">
        <v>35.89038</v>
      </c>
    </row>
    <row r="41" spans="3:11" x14ac:dyDescent="0.25">
      <c r="C41" t="s">
        <v>216</v>
      </c>
      <c r="D41" t="s">
        <v>217</v>
      </c>
      <c r="E41" s="7">
        <v>15391</v>
      </c>
      <c r="F41" s="7">
        <v>13444.999999999998</v>
      </c>
      <c r="G41" s="7">
        <v>13194.181818181818</v>
      </c>
      <c r="H41" s="7">
        <v>6946</v>
      </c>
      <c r="I41" s="7">
        <v>0</v>
      </c>
      <c r="J41" s="26">
        <v>0.52644416271634886</v>
      </c>
      <c r="K41" s="7">
        <v>50.710899999999995</v>
      </c>
    </row>
    <row r="42" spans="3:11" x14ac:dyDescent="0.25">
      <c r="C42" t="s">
        <v>218</v>
      </c>
      <c r="D42" t="s">
        <v>219</v>
      </c>
      <c r="E42" s="7">
        <v>31925</v>
      </c>
      <c r="F42" s="7">
        <v>30121</v>
      </c>
      <c r="G42" s="7">
        <v>28028.272727272728</v>
      </c>
      <c r="H42" s="7">
        <v>13960</v>
      </c>
      <c r="I42" s="7">
        <v>0</v>
      </c>
      <c r="J42" s="26">
        <v>0.49806850874603892</v>
      </c>
      <c r="K42" s="7">
        <v>53.033270000000002</v>
      </c>
    </row>
    <row r="43" spans="3:11" x14ac:dyDescent="0.25">
      <c r="C43" t="s">
        <v>220</v>
      </c>
      <c r="D43" t="s">
        <v>221</v>
      </c>
      <c r="E43" s="7">
        <v>32113.999999999996</v>
      </c>
      <c r="F43" s="7">
        <v>26878.999999999996</v>
      </c>
      <c r="G43" s="7">
        <v>26803.545454545456</v>
      </c>
      <c r="H43" s="7">
        <v>16234.999999999998</v>
      </c>
      <c r="I43" s="7">
        <v>0</v>
      </c>
      <c r="J43" s="26">
        <v>0.60570345171432538</v>
      </c>
      <c r="K43" s="7">
        <v>39.473679999999995</v>
      </c>
    </row>
    <row r="44" spans="3:11" x14ac:dyDescent="0.25">
      <c r="C44" t="s">
        <v>222</v>
      </c>
      <c r="D44" t="s">
        <v>223</v>
      </c>
      <c r="E44" s="7">
        <v>29991</v>
      </c>
      <c r="F44" s="7">
        <v>30650</v>
      </c>
      <c r="G44" s="7">
        <v>27336.545454545456</v>
      </c>
      <c r="H44" s="7">
        <v>13841</v>
      </c>
      <c r="I44" s="7">
        <v>0</v>
      </c>
      <c r="J44" s="26">
        <v>0.50631854793117437</v>
      </c>
      <c r="K44" s="7">
        <v>44.748860000000001</v>
      </c>
    </row>
    <row r="45" spans="3:11" x14ac:dyDescent="0.25">
      <c r="C45" t="s">
        <v>224</v>
      </c>
      <c r="D45" t="s">
        <v>225</v>
      </c>
      <c r="E45" s="7">
        <v>20338</v>
      </c>
      <c r="F45" s="7">
        <v>19082</v>
      </c>
      <c r="G45" s="7">
        <v>18146.090909090908</v>
      </c>
      <c r="H45" s="7">
        <v>8956</v>
      </c>
      <c r="I45" s="7">
        <v>0</v>
      </c>
      <c r="J45" s="26">
        <v>0.49354982540692466</v>
      </c>
      <c r="K45" s="7">
        <v>54.55498</v>
      </c>
    </row>
    <row r="46" spans="3:11" x14ac:dyDescent="0.25">
      <c r="C46" t="s">
        <v>227</v>
      </c>
      <c r="D46" t="s">
        <v>228</v>
      </c>
      <c r="E46" s="7">
        <v>23532</v>
      </c>
      <c r="F46" s="7">
        <v>21846</v>
      </c>
      <c r="G46" s="7">
        <v>20714.545454545456</v>
      </c>
      <c r="H46" s="7">
        <v>13742</v>
      </c>
      <c r="I46" s="7">
        <v>0</v>
      </c>
      <c r="J46" s="26">
        <v>0.66339857807425606</v>
      </c>
      <c r="K46" s="7">
        <v>49.520020000000002</v>
      </c>
    </row>
    <row r="47" spans="3:11" x14ac:dyDescent="0.25">
      <c r="C47" t="s">
        <v>229</v>
      </c>
      <c r="D47" t="s">
        <v>230</v>
      </c>
      <c r="E47" s="7">
        <v>29167.999999999996</v>
      </c>
      <c r="F47" s="7">
        <v>26282.999999999996</v>
      </c>
      <c r="G47" s="7">
        <v>25159.090909090908</v>
      </c>
      <c r="H47" s="7">
        <v>14929.000000000002</v>
      </c>
      <c r="I47" s="7">
        <v>0</v>
      </c>
      <c r="J47" s="26">
        <v>0.59338392050587185</v>
      </c>
      <c r="K47" s="7">
        <v>40.495869999999996</v>
      </c>
    </row>
    <row r="48" spans="3:11" x14ac:dyDescent="0.25">
      <c r="C48" t="s">
        <v>231</v>
      </c>
      <c r="D48" t="s">
        <v>232</v>
      </c>
      <c r="E48" s="7">
        <v>7479</v>
      </c>
      <c r="F48" s="7">
        <v>7458.9999999999991</v>
      </c>
      <c r="G48" s="7">
        <v>6379.090909090909</v>
      </c>
      <c r="H48" s="7">
        <v>3520</v>
      </c>
      <c r="I48" s="7">
        <v>0</v>
      </c>
      <c r="J48" s="26">
        <v>0.55180276471426537</v>
      </c>
      <c r="K48" s="7">
        <v>38.28857</v>
      </c>
    </row>
    <row r="49" spans="3:11" x14ac:dyDescent="0.25">
      <c r="C49" t="s">
        <v>233</v>
      </c>
      <c r="D49" t="s">
        <v>234</v>
      </c>
      <c r="E49" s="7">
        <v>32227</v>
      </c>
      <c r="F49" s="7">
        <v>26220</v>
      </c>
      <c r="G49" s="7">
        <v>27016.636363636364</v>
      </c>
      <c r="H49" s="7">
        <v>16157.000000000002</v>
      </c>
      <c r="I49" s="7">
        <v>0</v>
      </c>
      <c r="J49" s="26">
        <v>0.59803891878068405</v>
      </c>
      <c r="K49" s="7">
        <v>33.333329999999997</v>
      </c>
    </row>
    <row r="50" spans="3:11" x14ac:dyDescent="0.25">
      <c r="C50" t="s">
        <v>235</v>
      </c>
      <c r="D50" t="s">
        <v>236</v>
      </c>
      <c r="E50" s="7">
        <v>9610</v>
      </c>
      <c r="F50" s="7">
        <v>9100</v>
      </c>
      <c r="G50" s="7">
        <v>8603.636363636364</v>
      </c>
      <c r="H50" s="7">
        <v>2961</v>
      </c>
      <c r="I50" s="7">
        <v>0</v>
      </c>
      <c r="J50" s="26">
        <v>0.34415680473372778</v>
      </c>
      <c r="K50" s="7">
        <v>46.206900000000005</v>
      </c>
    </row>
    <row r="51" spans="3:11" x14ac:dyDescent="0.25">
      <c r="C51" t="s">
        <v>237</v>
      </c>
      <c r="D51" t="s">
        <v>238</v>
      </c>
      <c r="E51" s="7">
        <v>11168</v>
      </c>
      <c r="F51" s="7">
        <v>9248</v>
      </c>
      <c r="G51" s="7">
        <v>9435</v>
      </c>
      <c r="H51" s="7">
        <v>5420</v>
      </c>
      <c r="I51" s="7">
        <v>0</v>
      </c>
      <c r="J51" s="26">
        <v>0.57445680975092739</v>
      </c>
      <c r="K51" s="7">
        <v>40.133040000000001</v>
      </c>
    </row>
    <row r="52" spans="3:11" x14ac:dyDescent="0.25">
      <c r="C52" t="s">
        <v>239</v>
      </c>
      <c r="D52" t="s">
        <v>240</v>
      </c>
      <c r="E52" s="7">
        <v>11004</v>
      </c>
      <c r="F52" s="7">
        <v>9386</v>
      </c>
      <c r="G52" s="7">
        <v>9237.9090909090901</v>
      </c>
      <c r="H52" s="7">
        <v>5218</v>
      </c>
      <c r="I52" s="7">
        <v>0</v>
      </c>
      <c r="J52" s="26">
        <v>0.56484643317555139</v>
      </c>
      <c r="K52" s="7">
        <v>33.817430000000002</v>
      </c>
    </row>
    <row r="53" spans="3:11" x14ac:dyDescent="0.25">
      <c r="C53" t="s">
        <v>242</v>
      </c>
      <c r="D53" t="s">
        <v>243</v>
      </c>
      <c r="E53" s="7">
        <v>8582</v>
      </c>
      <c r="F53" s="7">
        <v>7993</v>
      </c>
      <c r="G53" s="7">
        <v>7366.545454545455</v>
      </c>
      <c r="H53" s="7">
        <v>3889.0000000000005</v>
      </c>
      <c r="I53" s="7">
        <v>0</v>
      </c>
      <c r="J53" s="26">
        <v>0.52792723862177904</v>
      </c>
      <c r="K53" s="7">
        <v>43.510420000000003</v>
      </c>
    </row>
    <row r="54" spans="3:11" x14ac:dyDescent="0.25">
      <c r="C54" t="s">
        <v>244</v>
      </c>
      <c r="D54" t="s">
        <v>245</v>
      </c>
      <c r="E54" s="7">
        <v>8233</v>
      </c>
      <c r="F54" s="7">
        <v>7140</v>
      </c>
      <c r="G54" s="7">
        <v>6828.818181818182</v>
      </c>
      <c r="H54" s="7">
        <v>4093</v>
      </c>
      <c r="I54" s="7">
        <v>0</v>
      </c>
      <c r="J54" s="26">
        <v>0.59937164689750655</v>
      </c>
      <c r="K54" s="7">
        <v>50.500480000000003</v>
      </c>
    </row>
    <row r="55" spans="3:11" x14ac:dyDescent="0.25">
      <c r="C55" t="s">
        <v>246</v>
      </c>
      <c r="D55" t="s">
        <v>247</v>
      </c>
      <c r="E55" s="7">
        <v>8662</v>
      </c>
      <c r="F55" s="7">
        <v>9338</v>
      </c>
      <c r="G55" s="7">
        <v>8500.2727272727279</v>
      </c>
      <c r="H55" s="7">
        <v>2926</v>
      </c>
      <c r="I55" s="7">
        <v>0</v>
      </c>
      <c r="J55" s="26">
        <v>0.34422424948932118</v>
      </c>
      <c r="K55" s="7">
        <v>46.24277</v>
      </c>
    </row>
    <row r="56" spans="3:11" x14ac:dyDescent="0.25">
      <c r="C56" t="s">
        <v>248</v>
      </c>
      <c r="D56" t="s">
        <v>249</v>
      </c>
      <c r="E56" s="7">
        <v>26243.000000000004</v>
      </c>
      <c r="F56" s="7">
        <v>22458</v>
      </c>
      <c r="G56" s="7">
        <v>22432.81818181818</v>
      </c>
      <c r="H56" s="7">
        <v>11585</v>
      </c>
      <c r="I56" s="7">
        <v>0</v>
      </c>
      <c r="J56" s="26">
        <v>0.51643087846134528</v>
      </c>
      <c r="K56" s="7">
        <v>47.068629999999999</v>
      </c>
    </row>
    <row r="57" spans="3:11" x14ac:dyDescent="0.25">
      <c r="C57" t="s">
        <v>250</v>
      </c>
      <c r="D57" t="s">
        <v>251</v>
      </c>
      <c r="E57" s="7">
        <v>6413.9999999999991</v>
      </c>
      <c r="F57" s="7">
        <v>6504</v>
      </c>
      <c r="G57" s="7">
        <v>5531.090909090909</v>
      </c>
      <c r="H57" s="7">
        <v>3257.9999999999995</v>
      </c>
      <c r="I57" s="7">
        <v>0</v>
      </c>
      <c r="J57" s="26">
        <v>0.58903389106209514</v>
      </c>
      <c r="K57" s="7">
        <v>54.130180000000003</v>
      </c>
    </row>
    <row r="58" spans="3:11" x14ac:dyDescent="0.25">
      <c r="C58" t="s">
        <v>252</v>
      </c>
      <c r="D58" t="s">
        <v>253</v>
      </c>
      <c r="E58" s="7">
        <v>27798.999999999996</v>
      </c>
      <c r="F58" s="7">
        <v>25271.000000000004</v>
      </c>
      <c r="G58" s="7">
        <v>23847.272727272728</v>
      </c>
      <c r="H58" s="7">
        <v>14828</v>
      </c>
      <c r="I58" s="7">
        <v>0</v>
      </c>
      <c r="J58" s="26">
        <v>0.62179017993290631</v>
      </c>
      <c r="K58" s="7">
        <v>45.454549999999998</v>
      </c>
    </row>
    <row r="59" spans="3:11" x14ac:dyDescent="0.25">
      <c r="C59" t="s">
        <v>254</v>
      </c>
      <c r="D59" t="s">
        <v>255</v>
      </c>
      <c r="E59" s="7">
        <v>6267</v>
      </c>
      <c r="F59" s="7">
        <v>6389</v>
      </c>
      <c r="G59" s="7">
        <v>5696.181818181818</v>
      </c>
      <c r="H59" s="7">
        <v>3226</v>
      </c>
      <c r="I59" s="7">
        <v>0</v>
      </c>
      <c r="J59" s="26">
        <v>0.56634428165597372</v>
      </c>
      <c r="K59" s="7">
        <v>51.459730000000008</v>
      </c>
    </row>
    <row r="60" spans="3:11" x14ac:dyDescent="0.25">
      <c r="C60" t="s">
        <v>256</v>
      </c>
      <c r="D60" t="s">
        <v>257</v>
      </c>
      <c r="E60" s="7">
        <v>11130</v>
      </c>
      <c r="F60" s="7">
        <v>9668</v>
      </c>
      <c r="G60" s="7">
        <v>9506.363636363636</v>
      </c>
      <c r="H60" s="7">
        <v>4462</v>
      </c>
      <c r="I60" s="7">
        <v>0</v>
      </c>
      <c r="J60" s="26">
        <v>0.46936980013388163</v>
      </c>
      <c r="K60" s="7">
        <v>41.847549999999998</v>
      </c>
    </row>
    <row r="61" spans="3:11" x14ac:dyDescent="0.25">
      <c r="C61" t="s">
        <v>258</v>
      </c>
      <c r="D61" t="s">
        <v>259</v>
      </c>
      <c r="E61" s="7">
        <v>7549</v>
      </c>
      <c r="F61" s="7">
        <v>7017</v>
      </c>
      <c r="G61" s="7">
        <v>6857.272727272727</v>
      </c>
      <c r="H61" s="7">
        <v>3532</v>
      </c>
      <c r="I61" s="7">
        <v>0</v>
      </c>
      <c r="J61" s="26">
        <v>0.515073578151929</v>
      </c>
      <c r="K61" s="7">
        <v>40.831559999999996</v>
      </c>
    </row>
    <row r="62" spans="3:11" x14ac:dyDescent="0.25">
      <c r="C62" t="s">
        <v>260</v>
      </c>
      <c r="D62" t="s">
        <v>261</v>
      </c>
      <c r="E62" s="7">
        <v>9007</v>
      </c>
      <c r="F62" s="7">
        <v>9566</v>
      </c>
      <c r="G62" s="7">
        <v>8433.0909090909099</v>
      </c>
      <c r="H62" s="7">
        <v>2741</v>
      </c>
      <c r="I62" s="7">
        <v>0</v>
      </c>
      <c r="J62" s="26">
        <v>0.32502910611875291</v>
      </c>
      <c r="K62" s="7">
        <v>39.034050000000001</v>
      </c>
    </row>
    <row r="63" spans="3:11" x14ac:dyDescent="0.25">
      <c r="C63" t="s">
        <v>262</v>
      </c>
      <c r="D63" t="s">
        <v>263</v>
      </c>
      <c r="E63" s="7">
        <v>7993</v>
      </c>
      <c r="F63" s="7">
        <v>8102.0000000000009</v>
      </c>
      <c r="G63" s="7">
        <v>7102</v>
      </c>
      <c r="H63" s="7">
        <v>3491</v>
      </c>
      <c r="I63" s="7">
        <v>0</v>
      </c>
      <c r="J63" s="26">
        <v>0.49155167558434243</v>
      </c>
      <c r="K63" s="7">
        <v>40.843299999999999</v>
      </c>
    </row>
    <row r="64" spans="3:11" x14ac:dyDescent="0.25">
      <c r="C64" t="s">
        <v>264</v>
      </c>
      <c r="D64" t="s">
        <v>265</v>
      </c>
      <c r="E64" s="7">
        <v>9584</v>
      </c>
      <c r="F64" s="7">
        <v>8057</v>
      </c>
      <c r="G64" s="7">
        <v>7922.727272727273</v>
      </c>
      <c r="H64" s="7">
        <v>4228</v>
      </c>
      <c r="I64" s="7">
        <v>0</v>
      </c>
      <c r="J64" s="26">
        <v>0.53365461847389561</v>
      </c>
      <c r="K64" s="7">
        <v>54.337409999999998</v>
      </c>
    </row>
    <row r="65" spans="3:11" x14ac:dyDescent="0.25">
      <c r="C65" t="s">
        <v>266</v>
      </c>
      <c r="D65" t="s">
        <v>267</v>
      </c>
      <c r="E65" s="7">
        <v>5694</v>
      </c>
      <c r="F65" s="7">
        <v>5938</v>
      </c>
      <c r="G65" s="7">
        <v>5097.727272727273</v>
      </c>
      <c r="H65" s="7">
        <v>2456</v>
      </c>
      <c r="I65" s="7">
        <v>0</v>
      </c>
      <c r="J65" s="26">
        <v>0.4817833259028087</v>
      </c>
      <c r="K65" s="7">
        <v>51.688519999999997</v>
      </c>
    </row>
    <row r="66" spans="3:11" x14ac:dyDescent="0.25">
      <c r="C66" t="s">
        <v>268</v>
      </c>
      <c r="D66" t="s">
        <v>269</v>
      </c>
      <c r="E66" s="7">
        <v>6018</v>
      </c>
      <c r="F66" s="7">
        <v>5853</v>
      </c>
      <c r="G66" s="7">
        <v>5239.909090909091</v>
      </c>
      <c r="H66" s="7">
        <v>2613</v>
      </c>
      <c r="I66" s="7">
        <v>0</v>
      </c>
      <c r="J66" s="26">
        <v>0.49867277364284596</v>
      </c>
      <c r="K66" s="7">
        <v>53.912860000000002</v>
      </c>
    </row>
    <row r="67" spans="3:11" x14ac:dyDescent="0.25">
      <c r="C67" t="s">
        <v>270</v>
      </c>
      <c r="D67" t="s">
        <v>271</v>
      </c>
      <c r="E67" s="7">
        <v>8302</v>
      </c>
      <c r="F67" s="7">
        <v>7940.0000000000009</v>
      </c>
      <c r="G67" s="7">
        <v>7620.545454545455</v>
      </c>
      <c r="H67" s="7">
        <v>3961.9999999999995</v>
      </c>
      <c r="I67" s="7">
        <v>0</v>
      </c>
      <c r="J67" s="26">
        <v>0.51991029036337166</v>
      </c>
      <c r="K67" s="7">
        <v>42.198749999999997</v>
      </c>
    </row>
    <row r="68" spans="3:11" x14ac:dyDescent="0.25">
      <c r="C68" t="s">
        <v>272</v>
      </c>
      <c r="D68" t="s">
        <v>273</v>
      </c>
      <c r="E68" s="7">
        <v>6732.9999999999991</v>
      </c>
      <c r="F68" s="7">
        <v>6880</v>
      </c>
      <c r="G68" s="7">
        <v>6249.727272727273</v>
      </c>
      <c r="H68" s="7">
        <v>3752.9999999999995</v>
      </c>
      <c r="I68" s="7">
        <v>0</v>
      </c>
      <c r="J68" s="26">
        <v>0.60050620390707954</v>
      </c>
      <c r="K68" s="7">
        <v>36.303319999999999</v>
      </c>
    </row>
    <row r="69" spans="3:11" x14ac:dyDescent="0.25">
      <c r="C69" t="s">
        <v>274</v>
      </c>
      <c r="D69" t="s">
        <v>275</v>
      </c>
      <c r="E69" s="7">
        <v>8812</v>
      </c>
      <c r="F69" s="7">
        <v>8190</v>
      </c>
      <c r="G69" s="7">
        <v>7784.090909090909</v>
      </c>
      <c r="H69" s="7">
        <v>3022</v>
      </c>
      <c r="I69" s="7">
        <v>0</v>
      </c>
      <c r="J69" s="26">
        <v>0.3882277372262774</v>
      </c>
      <c r="K69" s="7">
        <v>48.724300000000007</v>
      </c>
    </row>
    <row r="70" spans="3:11" x14ac:dyDescent="0.25">
      <c r="C70" t="s">
        <v>276</v>
      </c>
      <c r="D70" t="s">
        <v>277</v>
      </c>
      <c r="E70" s="7">
        <v>24084</v>
      </c>
      <c r="F70" s="7">
        <v>19099</v>
      </c>
      <c r="G70" s="7">
        <v>20873.545454545456</v>
      </c>
      <c r="H70" s="7">
        <v>9985</v>
      </c>
      <c r="I70" s="7">
        <v>0</v>
      </c>
      <c r="J70" s="26">
        <v>0.47835668462473158</v>
      </c>
      <c r="K70" s="7">
        <v>51.012890000000006</v>
      </c>
    </row>
    <row r="71" spans="3:11" x14ac:dyDescent="0.25">
      <c r="C71" t="s">
        <v>279</v>
      </c>
      <c r="D71" t="s">
        <v>280</v>
      </c>
      <c r="E71" s="7">
        <v>5500</v>
      </c>
      <c r="F71" s="7">
        <v>5500</v>
      </c>
      <c r="G71" s="7">
        <v>5500</v>
      </c>
      <c r="H71" s="7">
        <v>0</v>
      </c>
      <c r="I71" s="7">
        <v>0</v>
      </c>
      <c r="J71" s="26">
        <v>0</v>
      </c>
      <c r="K71" s="7">
        <v>40.498840000000001</v>
      </c>
    </row>
    <row r="72" spans="3:11" x14ac:dyDescent="0.25">
      <c r="C72" t="s">
        <v>281</v>
      </c>
      <c r="D72" t="s">
        <v>282</v>
      </c>
      <c r="E72" s="7">
        <v>5500</v>
      </c>
      <c r="F72" s="7">
        <v>5500</v>
      </c>
      <c r="G72" s="7">
        <v>5500</v>
      </c>
      <c r="H72" s="7">
        <v>0</v>
      </c>
      <c r="I72" s="7">
        <v>0</v>
      </c>
      <c r="J72" s="26">
        <v>0</v>
      </c>
      <c r="K72" s="7">
        <v>54.335360000000001</v>
      </c>
    </row>
    <row r="73" spans="3:11" x14ac:dyDescent="0.25">
      <c r="C73" t="s">
        <v>283</v>
      </c>
      <c r="D73" t="s">
        <v>284</v>
      </c>
      <c r="E73" s="7">
        <v>5500</v>
      </c>
      <c r="F73" s="7">
        <v>5500</v>
      </c>
      <c r="G73" s="7">
        <v>5500</v>
      </c>
      <c r="H73" s="7">
        <v>0</v>
      </c>
      <c r="I73" s="7">
        <v>0</v>
      </c>
      <c r="J73" s="26">
        <v>0</v>
      </c>
      <c r="K73" s="7">
        <v>52.150490000000005</v>
      </c>
    </row>
    <row r="74" spans="3:11" x14ac:dyDescent="0.25">
      <c r="C74" t="s">
        <v>285</v>
      </c>
      <c r="D74" t="s">
        <v>286</v>
      </c>
      <c r="E74" s="7">
        <v>5500</v>
      </c>
      <c r="F74" s="7">
        <v>5500</v>
      </c>
      <c r="G74" s="7">
        <v>5500</v>
      </c>
      <c r="H74" s="7">
        <v>0</v>
      </c>
      <c r="I74" s="7">
        <v>0</v>
      </c>
      <c r="J74" s="26">
        <v>0</v>
      </c>
      <c r="K74" s="7">
        <v>54.566139999999997</v>
      </c>
    </row>
    <row r="75" spans="3:11" x14ac:dyDescent="0.25">
      <c r="C75" t="s">
        <v>287</v>
      </c>
      <c r="D75" t="s">
        <v>288</v>
      </c>
      <c r="E75" s="7">
        <v>23946</v>
      </c>
      <c r="F75" s="7">
        <v>18573</v>
      </c>
      <c r="G75" s="7">
        <v>20981.18181818182</v>
      </c>
      <c r="H75" s="7">
        <v>9373</v>
      </c>
      <c r="I75" s="7">
        <v>0</v>
      </c>
      <c r="J75" s="26">
        <v>0.44673365310039731</v>
      </c>
      <c r="K75" s="7">
        <v>47.727269999999997</v>
      </c>
    </row>
    <row r="76" spans="3:11" x14ac:dyDescent="0.25">
      <c r="C76" t="s">
        <v>290</v>
      </c>
      <c r="D76" t="s">
        <v>291</v>
      </c>
      <c r="E76" s="7">
        <v>21575</v>
      </c>
      <c r="F76" s="7">
        <v>16097</v>
      </c>
      <c r="G76" s="7">
        <v>18274.81818181818</v>
      </c>
      <c r="H76" s="7">
        <v>10478</v>
      </c>
      <c r="I76" s="7">
        <v>0</v>
      </c>
      <c r="J76" s="26">
        <v>0.57335727752545729</v>
      </c>
      <c r="K76" s="7">
        <v>44.715449999999997</v>
      </c>
    </row>
    <row r="77" spans="3:11" x14ac:dyDescent="0.25">
      <c r="C77" t="s">
        <v>292</v>
      </c>
      <c r="D77" t="s">
        <v>293</v>
      </c>
      <c r="E77" s="7">
        <v>21655</v>
      </c>
      <c r="F77" s="7">
        <v>19529</v>
      </c>
      <c r="G77" s="7">
        <v>20039.454545454544</v>
      </c>
      <c r="H77" s="7">
        <v>8126</v>
      </c>
      <c r="I77" s="7">
        <v>0</v>
      </c>
      <c r="J77" s="26">
        <v>0.40550005897456837</v>
      </c>
      <c r="K77" s="7">
        <v>43.975900000000003</v>
      </c>
    </row>
    <row r="78" spans="3:11" x14ac:dyDescent="0.25">
      <c r="C78" t="s">
        <v>294</v>
      </c>
      <c r="D78" t="s">
        <v>295</v>
      </c>
      <c r="E78" s="7">
        <v>11000</v>
      </c>
      <c r="F78" s="7">
        <v>11000</v>
      </c>
      <c r="G78" s="7">
        <v>11000</v>
      </c>
      <c r="H78" s="7">
        <v>0</v>
      </c>
      <c r="I78" s="7">
        <v>0</v>
      </c>
      <c r="J78" s="26">
        <v>0</v>
      </c>
      <c r="K78" s="7">
        <v>52.83616</v>
      </c>
    </row>
    <row r="79" spans="3:11" x14ac:dyDescent="0.25">
      <c r="C79" t="s">
        <v>296</v>
      </c>
      <c r="D79" t="s">
        <v>297</v>
      </c>
      <c r="E79" s="7">
        <v>11000</v>
      </c>
      <c r="F79" s="7">
        <v>11000</v>
      </c>
      <c r="G79" s="7">
        <v>11000</v>
      </c>
      <c r="H79" s="7">
        <v>0</v>
      </c>
      <c r="I79" s="7">
        <v>0</v>
      </c>
      <c r="J79" s="26">
        <v>0</v>
      </c>
      <c r="K79" s="7">
        <v>45.05265</v>
      </c>
    </row>
    <row r="80" spans="3:11" x14ac:dyDescent="0.25">
      <c r="C80" t="s">
        <v>298</v>
      </c>
      <c r="D80" t="s">
        <v>299</v>
      </c>
      <c r="E80" s="7">
        <v>21541</v>
      </c>
      <c r="F80" s="7">
        <v>17229</v>
      </c>
      <c r="G80" s="7">
        <v>18833.81818181818</v>
      </c>
      <c r="H80" s="7">
        <v>10312</v>
      </c>
      <c r="I80" s="7">
        <v>0</v>
      </c>
      <c r="J80" s="26">
        <v>0.54752572741490169</v>
      </c>
      <c r="K80" s="7">
        <v>54.166670000000003</v>
      </c>
    </row>
    <row r="81" spans="3:11" x14ac:dyDescent="0.25">
      <c r="C81" t="s">
        <v>300</v>
      </c>
      <c r="D81" t="s">
        <v>301</v>
      </c>
      <c r="E81" s="7">
        <v>20231</v>
      </c>
      <c r="F81" s="7">
        <v>18124</v>
      </c>
      <c r="G81" s="7">
        <v>18442.272727272728</v>
      </c>
      <c r="H81" s="7">
        <v>11107</v>
      </c>
      <c r="I81" s="7">
        <v>0</v>
      </c>
      <c r="J81" s="26">
        <v>0.60225765903433315</v>
      </c>
      <c r="K81" s="7">
        <v>45.647559999999999</v>
      </c>
    </row>
    <row r="82" spans="3:11" x14ac:dyDescent="0.25">
      <c r="C82" t="s">
        <v>302</v>
      </c>
      <c r="D82" t="s">
        <v>303</v>
      </c>
      <c r="E82" s="7">
        <v>34529</v>
      </c>
      <c r="F82" s="7">
        <v>25646.999999999996</v>
      </c>
      <c r="G82" s="7">
        <v>27516.81818181818</v>
      </c>
      <c r="H82" s="7">
        <v>17282</v>
      </c>
      <c r="I82" s="7">
        <v>0</v>
      </c>
      <c r="J82" s="26">
        <v>0.62805226555660176</v>
      </c>
      <c r="K82" s="7">
        <v>51.933700000000002</v>
      </c>
    </row>
    <row r="83" spans="3:11" x14ac:dyDescent="0.25">
      <c r="C83" t="s">
        <v>304</v>
      </c>
      <c r="D83" t="s">
        <v>305</v>
      </c>
      <c r="E83" s="7">
        <v>18235</v>
      </c>
      <c r="F83" s="7">
        <v>17307</v>
      </c>
      <c r="G83" s="7">
        <v>16244</v>
      </c>
      <c r="H83" s="7">
        <v>7228</v>
      </c>
      <c r="I83" s="7">
        <v>0</v>
      </c>
      <c r="J83" s="26">
        <v>0.4449642945087417</v>
      </c>
      <c r="K83" s="7">
        <v>48.8</v>
      </c>
    </row>
    <row r="84" spans="3:11" x14ac:dyDescent="0.25">
      <c r="C84" t="s">
        <v>306</v>
      </c>
      <c r="D84" t="s">
        <v>307</v>
      </c>
      <c r="E84" s="7">
        <v>19233</v>
      </c>
      <c r="F84" s="7">
        <v>16552</v>
      </c>
      <c r="G84" s="7">
        <v>16329.727272727272</v>
      </c>
      <c r="H84" s="7">
        <v>9681</v>
      </c>
      <c r="I84" s="7">
        <v>0</v>
      </c>
      <c r="J84" s="26">
        <v>0.59284517360975797</v>
      </c>
      <c r="K84" s="7">
        <v>44.983820000000001</v>
      </c>
    </row>
    <row r="85" spans="3:11" x14ac:dyDescent="0.25">
      <c r="C85" t="s">
        <v>308</v>
      </c>
      <c r="D85" t="s">
        <v>309</v>
      </c>
      <c r="E85" s="7">
        <v>17024</v>
      </c>
      <c r="F85" s="7">
        <v>16012</v>
      </c>
      <c r="G85" s="7">
        <v>15433.727272727272</v>
      </c>
      <c r="H85" s="7">
        <v>7662</v>
      </c>
      <c r="I85" s="7">
        <v>0</v>
      </c>
      <c r="J85" s="26">
        <v>0.49644521149077286</v>
      </c>
      <c r="K85" s="7">
        <v>36.170210000000004</v>
      </c>
    </row>
    <row r="86" spans="3:11" x14ac:dyDescent="0.25">
      <c r="C86" t="s">
        <v>310</v>
      </c>
      <c r="D86" t="s">
        <v>311</v>
      </c>
      <c r="E86" s="7">
        <v>19641</v>
      </c>
      <c r="F86" s="7">
        <v>15513.999999999998</v>
      </c>
      <c r="G86" s="7">
        <v>16309.454545454546</v>
      </c>
      <c r="H86" s="7">
        <v>10777</v>
      </c>
      <c r="I86" s="7">
        <v>0</v>
      </c>
      <c r="J86" s="26">
        <v>0.66078236828610282</v>
      </c>
      <c r="K86" s="7">
        <v>51.937979999999996</v>
      </c>
    </row>
    <row r="87" spans="3:11" x14ac:dyDescent="0.25">
      <c r="C87" t="s">
        <v>312</v>
      </c>
      <c r="D87" t="s">
        <v>313</v>
      </c>
      <c r="E87" s="7">
        <v>22369</v>
      </c>
      <c r="F87" s="7">
        <v>17425</v>
      </c>
      <c r="G87" s="7">
        <v>18620.363636363636</v>
      </c>
      <c r="H87" s="7">
        <v>12294</v>
      </c>
      <c r="I87" s="7">
        <v>0</v>
      </c>
      <c r="J87" s="26">
        <v>0.66024489317658086</v>
      </c>
      <c r="K87" s="7">
        <v>55.933330000000005</v>
      </c>
    </row>
    <row r="88" spans="3:11" x14ac:dyDescent="0.25">
      <c r="C88" t="s">
        <v>314</v>
      </c>
      <c r="D88" t="s">
        <v>315</v>
      </c>
      <c r="E88" s="7">
        <v>20865</v>
      </c>
      <c r="F88" s="7">
        <v>17567</v>
      </c>
      <c r="G88" s="7">
        <v>17093.81818181818</v>
      </c>
      <c r="H88" s="7">
        <v>12398</v>
      </c>
      <c r="I88" s="7">
        <v>0</v>
      </c>
      <c r="J88" s="26">
        <v>0.72529143975493537</v>
      </c>
      <c r="K88" s="7">
        <v>45.424240000000005</v>
      </c>
    </row>
    <row r="89" spans="3:11" x14ac:dyDescent="0.25">
      <c r="C89" t="s">
        <v>316</v>
      </c>
      <c r="D89" t="s">
        <v>317</v>
      </c>
      <c r="E89" s="7">
        <v>20538</v>
      </c>
      <c r="F89" s="7">
        <v>16545</v>
      </c>
      <c r="G89" s="7">
        <v>17115.363636363636</v>
      </c>
      <c r="H89" s="7">
        <v>13093</v>
      </c>
      <c r="I89" s="7">
        <v>0</v>
      </c>
      <c r="J89" s="26">
        <v>0.76498520733631137</v>
      </c>
      <c r="K89" s="7">
        <v>47.913039999999995</v>
      </c>
    </row>
    <row r="90" spans="3:11" x14ac:dyDescent="0.25">
      <c r="C90" t="s">
        <v>318</v>
      </c>
      <c r="D90" t="s">
        <v>319</v>
      </c>
      <c r="E90" s="7">
        <v>19550</v>
      </c>
      <c r="F90" s="7">
        <v>14243.999999999998</v>
      </c>
      <c r="G90" s="7">
        <v>15673</v>
      </c>
      <c r="H90" s="7">
        <v>11956</v>
      </c>
      <c r="I90" s="7">
        <v>0</v>
      </c>
      <c r="J90" s="26">
        <v>0.762840553818669</v>
      </c>
      <c r="K90" s="7">
        <v>52.173909999999999</v>
      </c>
    </row>
    <row r="91" spans="3:11" x14ac:dyDescent="0.25">
      <c r="C91" t="s">
        <v>320</v>
      </c>
      <c r="D91" t="s">
        <v>321</v>
      </c>
      <c r="E91" s="7">
        <v>19405</v>
      </c>
      <c r="F91" s="7">
        <v>17012</v>
      </c>
      <c r="G91" s="7">
        <v>16778.81818181818</v>
      </c>
      <c r="H91" s="7">
        <v>9393</v>
      </c>
      <c r="I91" s="7">
        <v>0</v>
      </c>
      <c r="J91" s="26">
        <v>0.55981296764860466</v>
      </c>
      <c r="K91" s="7">
        <v>41.903230000000001</v>
      </c>
    </row>
    <row r="92" spans="3:11" x14ac:dyDescent="0.25">
      <c r="C92" t="s">
        <v>322</v>
      </c>
      <c r="D92" t="s">
        <v>323</v>
      </c>
      <c r="E92" s="7">
        <v>32992</v>
      </c>
      <c r="F92" s="7">
        <v>31480</v>
      </c>
      <c r="G92" s="7">
        <v>29283.090909090908</v>
      </c>
      <c r="H92" s="7">
        <v>13512.999999999998</v>
      </c>
      <c r="I92" s="7">
        <v>0</v>
      </c>
      <c r="J92" s="26">
        <v>0.46146084926454606</v>
      </c>
      <c r="K92" s="7">
        <v>48.148150000000001</v>
      </c>
    </row>
    <row r="93" spans="3:11" x14ac:dyDescent="0.25">
      <c r="C93" t="s">
        <v>324</v>
      </c>
      <c r="D93" t="s">
        <v>325</v>
      </c>
      <c r="E93" s="7">
        <v>31880</v>
      </c>
      <c r="F93" s="7">
        <v>28445</v>
      </c>
      <c r="G93" s="7">
        <v>27596.272727272728</v>
      </c>
      <c r="H93" s="7">
        <v>16035</v>
      </c>
      <c r="I93" s="7">
        <v>0</v>
      </c>
      <c r="J93" s="26">
        <v>0.58105673032260619</v>
      </c>
      <c r="K93" s="7">
        <v>47.027029999999996</v>
      </c>
    </row>
    <row r="94" spans="3:11" x14ac:dyDescent="0.25">
      <c r="C94" t="s">
        <v>326</v>
      </c>
      <c r="D94" t="s">
        <v>327</v>
      </c>
      <c r="E94" s="7">
        <v>31161</v>
      </c>
      <c r="F94" s="7">
        <v>28107</v>
      </c>
      <c r="G94" s="7">
        <v>26497.81818181818</v>
      </c>
      <c r="H94" s="7">
        <v>15654</v>
      </c>
      <c r="I94" s="7">
        <v>0</v>
      </c>
      <c r="J94" s="26">
        <v>0.59076562049705639</v>
      </c>
      <c r="K94" s="7">
        <v>47.81812</v>
      </c>
    </row>
    <row r="95" spans="3:11" x14ac:dyDescent="0.25">
      <c r="C95" t="s">
        <v>328</v>
      </c>
      <c r="D95" t="s">
        <v>329</v>
      </c>
      <c r="E95" s="7">
        <v>33751</v>
      </c>
      <c r="F95" s="7">
        <v>28872</v>
      </c>
      <c r="G95" s="7">
        <v>27685.81818181818</v>
      </c>
      <c r="H95" s="7">
        <v>18673</v>
      </c>
      <c r="I95" s="7">
        <v>0</v>
      </c>
      <c r="J95" s="26">
        <v>0.67446083324577077</v>
      </c>
      <c r="K95" s="7">
        <v>53.090910000000001</v>
      </c>
    </row>
    <row r="96" spans="3:11" x14ac:dyDescent="0.25">
      <c r="C96" t="s">
        <v>330</v>
      </c>
      <c r="D96" t="s">
        <v>331</v>
      </c>
      <c r="E96" s="7">
        <v>33424</v>
      </c>
      <c r="F96" s="7">
        <v>31222</v>
      </c>
      <c r="G96" s="7">
        <v>29860.090909090908</v>
      </c>
      <c r="H96" s="7">
        <v>14452</v>
      </c>
      <c r="I96" s="7">
        <v>0</v>
      </c>
      <c r="J96" s="26">
        <v>0.48399048897738239</v>
      </c>
      <c r="K96" s="7">
        <v>52.558139999999995</v>
      </c>
    </row>
    <row r="97" spans="3:11" x14ac:dyDescent="0.25">
      <c r="C97" t="s">
        <v>332</v>
      </c>
      <c r="D97" t="s">
        <v>333</v>
      </c>
      <c r="E97" s="7">
        <v>29508</v>
      </c>
      <c r="F97" s="7">
        <v>24881</v>
      </c>
      <c r="G97" s="7">
        <v>24538.727272727272</v>
      </c>
      <c r="H97" s="7">
        <v>15829</v>
      </c>
      <c r="I97" s="7">
        <v>0</v>
      </c>
      <c r="J97" s="26">
        <v>0.64506197995006043</v>
      </c>
      <c r="K97" s="7">
        <v>54.609209999999997</v>
      </c>
    </row>
    <row r="98" spans="3:11" x14ac:dyDescent="0.25">
      <c r="C98" t="s">
        <v>334</v>
      </c>
      <c r="D98" t="s">
        <v>335</v>
      </c>
      <c r="E98" s="7">
        <v>32805</v>
      </c>
      <c r="F98" s="7">
        <v>31020</v>
      </c>
      <c r="G98" s="7">
        <v>28576.363636363636</v>
      </c>
      <c r="H98" s="7">
        <v>15929</v>
      </c>
      <c r="I98" s="7">
        <v>0</v>
      </c>
      <c r="J98" s="26">
        <v>0.55741871858497172</v>
      </c>
      <c r="K98" s="7">
        <v>43.589739999999999</v>
      </c>
    </row>
    <row r="99" spans="3:11" x14ac:dyDescent="0.25">
      <c r="C99" t="s">
        <v>336</v>
      </c>
      <c r="D99" t="s">
        <v>337</v>
      </c>
      <c r="E99" s="7">
        <v>43623</v>
      </c>
      <c r="F99" s="7">
        <v>39871</v>
      </c>
      <c r="G99" s="7">
        <v>37732.090909090912</v>
      </c>
      <c r="H99" s="7">
        <v>23003</v>
      </c>
      <c r="I99" s="7">
        <v>0</v>
      </c>
      <c r="J99" s="26">
        <v>0.60964021462319262</v>
      </c>
      <c r="K99" s="7">
        <v>46.882300000000001</v>
      </c>
    </row>
    <row r="100" spans="3:11" x14ac:dyDescent="0.25">
      <c r="C100" t="s">
        <v>338</v>
      </c>
      <c r="D100" t="s">
        <v>339</v>
      </c>
      <c r="E100" s="7">
        <v>30438</v>
      </c>
      <c r="F100" s="7">
        <v>25632</v>
      </c>
      <c r="G100" s="7">
        <v>25417.272727272728</v>
      </c>
      <c r="H100" s="7">
        <v>16706</v>
      </c>
      <c r="I100" s="7">
        <v>0</v>
      </c>
      <c r="J100" s="26">
        <v>0.65726957330376623</v>
      </c>
      <c r="K100" s="7">
        <v>52.222710000000006</v>
      </c>
    </row>
    <row r="101" spans="3:11" x14ac:dyDescent="0.25">
      <c r="C101" t="s">
        <v>340</v>
      </c>
      <c r="D101" t="s">
        <v>341</v>
      </c>
      <c r="E101" s="7">
        <v>12310.999999999998</v>
      </c>
      <c r="F101" s="7">
        <v>10221</v>
      </c>
      <c r="G101" s="7">
        <v>10008</v>
      </c>
      <c r="H101" s="7">
        <v>4890</v>
      </c>
      <c r="I101" s="7">
        <v>0</v>
      </c>
      <c r="J101" s="26">
        <v>0.48860911270983215</v>
      </c>
      <c r="K101" s="7">
        <v>49.239699999999999</v>
      </c>
    </row>
    <row r="102" spans="3:11" x14ac:dyDescent="0.25">
      <c r="C102" t="s">
        <v>342</v>
      </c>
      <c r="D102" t="s">
        <v>343</v>
      </c>
      <c r="E102" s="7">
        <v>29421</v>
      </c>
      <c r="F102" s="7">
        <v>25095</v>
      </c>
      <c r="G102" s="7">
        <v>24738</v>
      </c>
      <c r="H102" s="7">
        <v>16020</v>
      </c>
      <c r="I102" s="7">
        <v>0</v>
      </c>
      <c r="J102" s="26">
        <v>0.64758670870725199</v>
      </c>
      <c r="K102" s="7">
        <v>50</v>
      </c>
    </row>
    <row r="103" spans="3:11" x14ac:dyDescent="0.25">
      <c r="C103" t="s">
        <v>344</v>
      </c>
      <c r="D103" t="s">
        <v>345</v>
      </c>
      <c r="E103" s="7">
        <v>43927</v>
      </c>
      <c r="F103" s="7">
        <v>39386</v>
      </c>
      <c r="G103" s="7">
        <v>37172.454545454544</v>
      </c>
      <c r="H103" s="7">
        <v>23139</v>
      </c>
      <c r="I103" s="7">
        <v>0</v>
      </c>
      <c r="J103" s="26">
        <v>0.62247705412365462</v>
      </c>
      <c r="K103" s="7">
        <v>33.673580000000001</v>
      </c>
    </row>
    <row r="104" spans="3:11" x14ac:dyDescent="0.25">
      <c r="C104" t="s">
        <v>346</v>
      </c>
      <c r="D104" t="s">
        <v>347</v>
      </c>
      <c r="E104" s="7">
        <v>21798</v>
      </c>
      <c r="F104" s="7">
        <v>21236</v>
      </c>
      <c r="G104" s="7">
        <v>19761</v>
      </c>
      <c r="H104" s="7">
        <v>8962</v>
      </c>
      <c r="I104" s="7">
        <v>0</v>
      </c>
      <c r="J104" s="26">
        <v>0.45351955872678507</v>
      </c>
      <c r="K104" s="7">
        <v>53.54336</v>
      </c>
    </row>
    <row r="105" spans="3:11" x14ac:dyDescent="0.25">
      <c r="C105" t="s">
        <v>348</v>
      </c>
      <c r="D105" t="s">
        <v>349</v>
      </c>
      <c r="E105" s="7">
        <v>29204</v>
      </c>
      <c r="F105" s="7">
        <v>23860</v>
      </c>
      <c r="G105" s="7">
        <v>25620.272727272728</v>
      </c>
      <c r="H105" s="7">
        <v>10844</v>
      </c>
      <c r="I105" s="7">
        <v>0</v>
      </c>
      <c r="J105" s="26">
        <v>0.42325857009541451</v>
      </c>
      <c r="K105" s="7">
        <v>45.905349999999999</v>
      </c>
    </row>
    <row r="106" spans="3:11" x14ac:dyDescent="0.25">
      <c r="C106" t="s">
        <v>350</v>
      </c>
      <c r="D106" t="s">
        <v>351</v>
      </c>
      <c r="E106" s="7">
        <v>23583</v>
      </c>
      <c r="F106" s="7">
        <v>19832</v>
      </c>
      <c r="G106" s="7">
        <v>21044.636363636364</v>
      </c>
      <c r="H106" s="7">
        <v>9751</v>
      </c>
      <c r="I106" s="7">
        <v>0</v>
      </c>
      <c r="J106" s="26">
        <v>0.46334846711103239</v>
      </c>
      <c r="K106" s="7">
        <v>37.804879999999997</v>
      </c>
    </row>
    <row r="107" spans="3:11" x14ac:dyDescent="0.25">
      <c r="C107" t="s">
        <v>352</v>
      </c>
      <c r="D107" t="s">
        <v>353</v>
      </c>
      <c r="E107" s="7">
        <v>28010.000000000004</v>
      </c>
      <c r="F107" s="7">
        <v>21747</v>
      </c>
      <c r="G107" s="7">
        <v>24103.18181818182</v>
      </c>
      <c r="H107" s="7">
        <v>11263</v>
      </c>
      <c r="I107" s="7">
        <v>0</v>
      </c>
      <c r="J107" s="26">
        <v>0.46728270503705654</v>
      </c>
      <c r="K107" s="7">
        <v>43.529410000000006</v>
      </c>
    </row>
    <row r="108" spans="3:11" x14ac:dyDescent="0.25">
      <c r="C108" t="s">
        <v>354</v>
      </c>
      <c r="D108" t="s">
        <v>355</v>
      </c>
      <c r="E108" s="7">
        <v>21521</v>
      </c>
      <c r="F108" s="7">
        <v>18764</v>
      </c>
      <c r="G108" s="7">
        <v>19207.545454545456</v>
      </c>
      <c r="H108" s="7">
        <v>8257</v>
      </c>
      <c r="I108" s="7">
        <v>0</v>
      </c>
      <c r="J108" s="26">
        <v>0.42988314251501536</v>
      </c>
      <c r="K108" s="7">
        <v>47.120660000000001</v>
      </c>
    </row>
    <row r="109" spans="3:11" x14ac:dyDescent="0.25">
      <c r="C109" t="s">
        <v>356</v>
      </c>
      <c r="D109" t="s">
        <v>357</v>
      </c>
      <c r="E109" s="7">
        <v>28258.999999999996</v>
      </c>
      <c r="F109" s="7">
        <v>22244</v>
      </c>
      <c r="G109" s="7">
        <v>24567.272727272728</v>
      </c>
      <c r="H109" s="7">
        <v>10515</v>
      </c>
      <c r="I109" s="7">
        <v>0</v>
      </c>
      <c r="J109" s="26">
        <v>0.42800843694493784</v>
      </c>
      <c r="K109" s="7">
        <v>35.416669999999996</v>
      </c>
    </row>
    <row r="110" spans="3:11" x14ac:dyDescent="0.25">
      <c r="C110" t="s">
        <v>358</v>
      </c>
      <c r="D110" t="s">
        <v>359</v>
      </c>
      <c r="E110" s="7">
        <v>25917</v>
      </c>
      <c r="F110" s="7">
        <v>20258</v>
      </c>
      <c r="G110" s="7">
        <v>22219.18181818182</v>
      </c>
      <c r="H110" s="7">
        <v>10659</v>
      </c>
      <c r="I110" s="7">
        <v>0</v>
      </c>
      <c r="J110" s="26">
        <v>0.47972063450499358</v>
      </c>
      <c r="K110" s="7">
        <v>41.868510000000001</v>
      </c>
    </row>
    <row r="111" spans="3:11" x14ac:dyDescent="0.25">
      <c r="C111" t="s">
        <v>361</v>
      </c>
      <c r="D111" t="s">
        <v>362</v>
      </c>
      <c r="E111" s="7">
        <v>22616</v>
      </c>
      <c r="F111" s="7">
        <v>20426</v>
      </c>
      <c r="G111" s="7">
        <v>21108.272727272728</v>
      </c>
      <c r="H111" s="7">
        <v>7189.9999999999991</v>
      </c>
      <c r="I111" s="7">
        <v>0</v>
      </c>
      <c r="J111" s="26">
        <v>0.3406247442838008</v>
      </c>
      <c r="K111" s="7">
        <v>48.453609999999998</v>
      </c>
    </row>
    <row r="112" spans="3:11" x14ac:dyDescent="0.25">
      <c r="C112" t="s">
        <v>363</v>
      </c>
      <c r="D112" t="s">
        <v>364</v>
      </c>
      <c r="E112" s="7">
        <v>22609</v>
      </c>
      <c r="F112" s="7">
        <v>18817</v>
      </c>
      <c r="G112" s="7">
        <v>20176.272727272728</v>
      </c>
      <c r="H112" s="7">
        <v>9292</v>
      </c>
      <c r="I112" s="7">
        <v>0</v>
      </c>
      <c r="J112" s="26">
        <v>0.46054095945282258</v>
      </c>
      <c r="K112" s="7">
        <v>50.53763</v>
      </c>
    </row>
    <row r="113" spans="3:11" x14ac:dyDescent="0.25">
      <c r="C113" t="s">
        <v>365</v>
      </c>
      <c r="D113" t="s">
        <v>366</v>
      </c>
      <c r="E113" s="7">
        <v>21172</v>
      </c>
      <c r="F113" s="7">
        <v>19324</v>
      </c>
      <c r="G113" s="7">
        <v>20187.909090909092</v>
      </c>
      <c r="H113" s="7">
        <v>10348</v>
      </c>
      <c r="I113" s="7">
        <v>0</v>
      </c>
      <c r="J113" s="26">
        <v>0.51258403995190638</v>
      </c>
      <c r="K113" s="7">
        <v>35.368629999999996</v>
      </c>
    </row>
    <row r="114" spans="3:11" x14ac:dyDescent="0.25">
      <c r="C114" t="s">
        <v>367</v>
      </c>
      <c r="D114" t="s">
        <v>368</v>
      </c>
      <c r="E114" s="7">
        <v>22217</v>
      </c>
      <c r="F114" s="7">
        <v>17590</v>
      </c>
      <c r="G114" s="7">
        <v>19272.454545454544</v>
      </c>
      <c r="H114" s="7">
        <v>10627</v>
      </c>
      <c r="I114" s="7">
        <v>0</v>
      </c>
      <c r="J114" s="26">
        <v>0.55140874635018422</v>
      </c>
      <c r="K114" s="7">
        <v>52.439019999999999</v>
      </c>
    </row>
    <row r="115" spans="3:11" x14ac:dyDescent="0.25">
      <c r="C115" t="s">
        <v>369</v>
      </c>
      <c r="D115" t="s">
        <v>370</v>
      </c>
      <c r="E115" s="7">
        <v>21950</v>
      </c>
      <c r="F115" s="7">
        <v>19503</v>
      </c>
      <c r="G115" s="7">
        <v>20190.727272727272</v>
      </c>
      <c r="H115" s="7">
        <v>9447</v>
      </c>
      <c r="I115" s="7">
        <v>0</v>
      </c>
      <c r="J115" s="26">
        <v>0.46788804941962558</v>
      </c>
      <c r="K115" s="7">
        <v>53.528059999999996</v>
      </c>
    </row>
    <row r="116" spans="3:11" x14ac:dyDescent="0.25">
      <c r="C116" t="s">
        <v>371</v>
      </c>
      <c r="D116" t="s">
        <v>372</v>
      </c>
      <c r="E116" s="7">
        <v>22841</v>
      </c>
      <c r="F116" s="7">
        <v>18606</v>
      </c>
      <c r="G116" s="7">
        <v>20282.363636363636</v>
      </c>
      <c r="H116" s="7">
        <v>7735</v>
      </c>
      <c r="I116" s="7">
        <v>0</v>
      </c>
      <c r="J116" s="26">
        <v>0.38136580818086468</v>
      </c>
      <c r="K116" s="7">
        <v>41.860469999999999</v>
      </c>
    </row>
    <row r="117" spans="3:11" x14ac:dyDescent="0.25">
      <c r="C117" t="s">
        <v>373</v>
      </c>
      <c r="D117" t="s">
        <v>374</v>
      </c>
      <c r="E117" s="7">
        <v>5500</v>
      </c>
      <c r="F117" s="7">
        <v>5500</v>
      </c>
      <c r="G117" s="7">
        <v>5500</v>
      </c>
      <c r="H117" s="7">
        <v>0</v>
      </c>
      <c r="I117" s="7">
        <v>0</v>
      </c>
      <c r="J117" s="26">
        <v>0</v>
      </c>
      <c r="K117" s="7">
        <v>46.834330000000001</v>
      </c>
    </row>
    <row r="118" spans="3:11" x14ac:dyDescent="0.25">
      <c r="C118" t="s">
        <v>375</v>
      </c>
      <c r="D118" t="s">
        <v>376</v>
      </c>
      <c r="E118" s="7">
        <v>5500</v>
      </c>
      <c r="F118" s="7">
        <v>5500</v>
      </c>
      <c r="G118" s="7">
        <v>5500</v>
      </c>
      <c r="H118" s="7">
        <v>0</v>
      </c>
      <c r="I118" s="7">
        <v>0</v>
      </c>
      <c r="J118" s="26">
        <v>0</v>
      </c>
      <c r="K118" s="7">
        <v>39.744729999999997</v>
      </c>
    </row>
    <row r="119" spans="3:11" x14ac:dyDescent="0.25">
      <c r="C119" t="s">
        <v>377</v>
      </c>
      <c r="D119" t="s">
        <v>378</v>
      </c>
      <c r="E119" s="7">
        <v>22643</v>
      </c>
      <c r="F119" s="7">
        <v>18827</v>
      </c>
      <c r="G119" s="7">
        <v>20179.636363636364</v>
      </c>
      <c r="H119" s="7">
        <v>9316</v>
      </c>
      <c r="I119" s="7">
        <v>0</v>
      </c>
      <c r="J119" s="26">
        <v>0.46165351209139727</v>
      </c>
      <c r="K119" s="7">
        <v>47.894739999999999</v>
      </c>
    </row>
    <row r="120" spans="3:11" x14ac:dyDescent="0.25">
      <c r="C120" t="s">
        <v>379</v>
      </c>
      <c r="D120" t="s">
        <v>380</v>
      </c>
      <c r="E120" s="7">
        <v>20910</v>
      </c>
      <c r="F120" s="7">
        <v>17970</v>
      </c>
      <c r="G120" s="7">
        <v>19006.272727272728</v>
      </c>
      <c r="H120" s="7">
        <v>9940</v>
      </c>
      <c r="I120" s="7">
        <v>0</v>
      </c>
      <c r="J120" s="26">
        <v>0.52298523453979306</v>
      </c>
      <c r="K120" s="7">
        <v>34.883719999999997</v>
      </c>
    </row>
    <row r="121" spans="3:11" x14ac:dyDescent="0.25">
      <c r="C121" t="s">
        <v>381</v>
      </c>
      <c r="D121" t="s">
        <v>382</v>
      </c>
      <c r="E121" s="7">
        <v>21010</v>
      </c>
      <c r="F121" s="7">
        <v>14805</v>
      </c>
      <c r="G121" s="7">
        <v>17192.454545454544</v>
      </c>
      <c r="H121" s="7">
        <v>10205</v>
      </c>
      <c r="I121" s="7">
        <v>0</v>
      </c>
      <c r="J121" s="26">
        <v>0.593574348154846</v>
      </c>
      <c r="K121" s="7">
        <v>33.727810000000005</v>
      </c>
    </row>
    <row r="122" spans="3:11" x14ac:dyDescent="0.25">
      <c r="C122" t="s">
        <v>383</v>
      </c>
      <c r="D122" t="s">
        <v>384</v>
      </c>
      <c r="E122" s="7">
        <v>20725</v>
      </c>
      <c r="F122" s="7">
        <v>15521</v>
      </c>
      <c r="G122" s="7">
        <v>17584.090909090908</v>
      </c>
      <c r="H122" s="7">
        <v>10204</v>
      </c>
      <c r="I122" s="7">
        <v>0</v>
      </c>
      <c r="J122" s="26">
        <v>0.58029727284477195</v>
      </c>
      <c r="K122" s="7">
        <v>37.681159999999998</v>
      </c>
    </row>
    <row r="123" spans="3:11" x14ac:dyDescent="0.25">
      <c r="C123" t="s">
        <v>385</v>
      </c>
      <c r="D123" t="s">
        <v>386</v>
      </c>
      <c r="E123" s="7">
        <v>21221</v>
      </c>
      <c r="F123" s="7">
        <v>17855</v>
      </c>
      <c r="G123" s="7">
        <v>19210.636363636364</v>
      </c>
      <c r="H123" s="7">
        <v>9366</v>
      </c>
      <c r="I123" s="7">
        <v>0</v>
      </c>
      <c r="J123" s="26">
        <v>0.48754241258393788</v>
      </c>
      <c r="K123" s="7">
        <v>44.441859999999998</v>
      </c>
    </row>
    <row r="124" spans="3:11" x14ac:dyDescent="0.25">
      <c r="C124" t="s">
        <v>387</v>
      </c>
      <c r="D124" t="s">
        <v>388</v>
      </c>
      <c r="E124" s="7">
        <v>19214</v>
      </c>
      <c r="F124" s="7">
        <v>14487</v>
      </c>
      <c r="G124" s="7">
        <v>16243.272727272728</v>
      </c>
      <c r="H124" s="7">
        <v>10727</v>
      </c>
      <c r="I124" s="7">
        <v>0</v>
      </c>
      <c r="J124" s="26">
        <v>0.66039647182609862</v>
      </c>
      <c r="K124" s="7">
        <v>34.507040000000003</v>
      </c>
    </row>
    <row r="125" spans="3:11" x14ac:dyDescent="0.25">
      <c r="C125" t="s">
        <v>389</v>
      </c>
      <c r="D125" t="s">
        <v>390</v>
      </c>
      <c r="E125" s="7">
        <v>18306</v>
      </c>
      <c r="F125" s="7">
        <v>14690</v>
      </c>
      <c r="G125" s="7">
        <v>16067.636363636364</v>
      </c>
      <c r="H125" s="7">
        <v>8616</v>
      </c>
      <c r="I125" s="7">
        <v>0</v>
      </c>
      <c r="J125" s="26">
        <v>0.53623319603494324</v>
      </c>
      <c r="K125" s="7">
        <v>34.482759999999999</v>
      </c>
    </row>
    <row r="126" spans="3:11" x14ac:dyDescent="0.25">
      <c r="C126" t="s">
        <v>391</v>
      </c>
      <c r="D126" t="s">
        <v>392</v>
      </c>
      <c r="E126" s="7">
        <v>22116</v>
      </c>
      <c r="F126" s="7">
        <v>17150</v>
      </c>
      <c r="G126" s="7">
        <v>18867.81818181818</v>
      </c>
      <c r="H126" s="7">
        <v>7965.9999999999991</v>
      </c>
      <c r="I126" s="7">
        <v>0</v>
      </c>
      <c r="J126" s="26">
        <v>0.42220037967486723</v>
      </c>
      <c r="K126" s="7">
        <v>37.373739999999998</v>
      </c>
    </row>
    <row r="127" spans="3:11" x14ac:dyDescent="0.25">
      <c r="C127" t="s">
        <v>393</v>
      </c>
      <c r="D127" t="s">
        <v>394</v>
      </c>
      <c r="E127" s="7">
        <v>19967</v>
      </c>
      <c r="F127" s="7">
        <v>15996</v>
      </c>
      <c r="G127" s="7">
        <v>17507.454545454544</v>
      </c>
      <c r="H127" s="7">
        <v>7970.9999999999991</v>
      </c>
      <c r="I127" s="7">
        <v>0</v>
      </c>
      <c r="J127" s="26">
        <v>0.45529177181668068</v>
      </c>
      <c r="K127" s="7">
        <v>44.086019999999998</v>
      </c>
    </row>
    <row r="128" spans="3:11" x14ac:dyDescent="0.25">
      <c r="C128" t="s">
        <v>395</v>
      </c>
      <c r="D128" t="s">
        <v>396</v>
      </c>
      <c r="E128" s="7">
        <v>23308</v>
      </c>
      <c r="F128" s="7">
        <v>17557</v>
      </c>
      <c r="G128" s="7">
        <v>19816</v>
      </c>
      <c r="H128" s="7">
        <v>9751</v>
      </c>
      <c r="I128" s="7">
        <v>0</v>
      </c>
      <c r="J128" s="26">
        <v>0.49207710940654015</v>
      </c>
      <c r="K128" s="7">
        <v>41.666670000000003</v>
      </c>
    </row>
    <row r="129" spans="3:11" x14ac:dyDescent="0.25">
      <c r="C129" t="s">
        <v>397</v>
      </c>
      <c r="D129" t="s">
        <v>398</v>
      </c>
      <c r="E129" s="7">
        <v>11924</v>
      </c>
      <c r="F129" s="7">
        <v>9971</v>
      </c>
      <c r="G129" s="7">
        <v>9951.818181818182</v>
      </c>
      <c r="H129" s="7">
        <v>6553.0000000000009</v>
      </c>
      <c r="I129" s="7">
        <v>0</v>
      </c>
      <c r="J129" s="26">
        <v>0.6584726409061844</v>
      </c>
      <c r="K129" s="7">
        <v>45.639189999999999</v>
      </c>
    </row>
    <row r="130" spans="3:11" x14ac:dyDescent="0.25">
      <c r="C130" t="s">
        <v>399</v>
      </c>
      <c r="D130" t="s">
        <v>400</v>
      </c>
      <c r="E130" s="7">
        <v>9766</v>
      </c>
      <c r="F130" s="7">
        <v>9949</v>
      </c>
      <c r="G130" s="7">
        <v>8784.363636363636</v>
      </c>
      <c r="H130" s="7">
        <v>4317</v>
      </c>
      <c r="I130" s="7">
        <v>0</v>
      </c>
      <c r="J130" s="26">
        <v>0.49144140414786608</v>
      </c>
      <c r="K130" s="7">
        <v>51.920740000000002</v>
      </c>
    </row>
    <row r="131" spans="3:11" x14ac:dyDescent="0.25">
      <c r="C131" t="s">
        <v>401</v>
      </c>
      <c r="D131" t="s">
        <v>402</v>
      </c>
      <c r="E131" s="7">
        <v>32343.999999999996</v>
      </c>
      <c r="F131" s="7">
        <v>28446.999999999996</v>
      </c>
      <c r="G131" s="7">
        <v>28049.909090909092</v>
      </c>
      <c r="H131" s="7">
        <v>15397</v>
      </c>
      <c r="I131" s="7">
        <v>0</v>
      </c>
      <c r="J131" s="26">
        <v>0.54891443498439463</v>
      </c>
      <c r="K131" s="7">
        <v>40</v>
      </c>
    </row>
    <row r="132" spans="3:11" x14ac:dyDescent="0.25">
      <c r="C132" t="s">
        <v>403</v>
      </c>
      <c r="D132" t="s">
        <v>404</v>
      </c>
      <c r="E132" s="7">
        <v>12876.000000000002</v>
      </c>
      <c r="F132" s="7">
        <v>10392</v>
      </c>
      <c r="G132" s="7">
        <v>10372</v>
      </c>
      <c r="H132" s="7">
        <v>6428</v>
      </c>
      <c r="I132" s="7">
        <v>0</v>
      </c>
      <c r="J132" s="26">
        <v>0.61974546856922486</v>
      </c>
      <c r="K132" s="7">
        <v>52.828219999999995</v>
      </c>
    </row>
    <row r="133" spans="3:11" x14ac:dyDescent="0.25">
      <c r="C133" t="s">
        <v>405</v>
      </c>
      <c r="D133" t="s">
        <v>406</v>
      </c>
      <c r="E133" s="7">
        <v>11831</v>
      </c>
      <c r="F133" s="7">
        <v>11556</v>
      </c>
      <c r="G133" s="7">
        <v>10723.272727272728</v>
      </c>
      <c r="H133" s="7">
        <v>5875</v>
      </c>
      <c r="I133" s="7">
        <v>0</v>
      </c>
      <c r="J133" s="26">
        <v>0.5478737834446743</v>
      </c>
      <c r="K133" s="7">
        <v>39.794690000000003</v>
      </c>
    </row>
    <row r="134" spans="3:11" x14ac:dyDescent="0.25">
      <c r="C134" t="s">
        <v>407</v>
      </c>
      <c r="D134" t="s">
        <v>408</v>
      </c>
      <c r="E134" s="7">
        <v>12637</v>
      </c>
      <c r="F134" s="7">
        <v>11403</v>
      </c>
      <c r="G134" s="7">
        <v>10733.727272727272</v>
      </c>
      <c r="H134" s="7">
        <v>4934</v>
      </c>
      <c r="I134" s="7">
        <v>0</v>
      </c>
      <c r="J134" s="26">
        <v>0.4596725698943856</v>
      </c>
      <c r="K134" s="7">
        <v>35.088770000000004</v>
      </c>
    </row>
    <row r="135" spans="3:11" x14ac:dyDescent="0.25">
      <c r="C135" t="s">
        <v>409</v>
      </c>
      <c r="D135" t="s">
        <v>410</v>
      </c>
      <c r="E135" s="7">
        <v>9913</v>
      </c>
      <c r="F135" s="7">
        <v>10492</v>
      </c>
      <c r="G135" s="7">
        <v>8895.636363636364</v>
      </c>
      <c r="H135" s="7">
        <v>5021</v>
      </c>
      <c r="I135" s="7">
        <v>0</v>
      </c>
      <c r="J135" s="26">
        <v>0.56443404324898827</v>
      </c>
      <c r="K135" s="7">
        <v>50.270270000000004</v>
      </c>
    </row>
    <row r="136" spans="3:11" x14ac:dyDescent="0.25">
      <c r="C136" t="s">
        <v>411</v>
      </c>
      <c r="D136" t="s">
        <v>412</v>
      </c>
      <c r="E136" s="7">
        <v>12560</v>
      </c>
      <c r="F136" s="7">
        <v>11063</v>
      </c>
      <c r="G136" s="7">
        <v>10879.181818181818</v>
      </c>
      <c r="H136" s="7">
        <v>6241</v>
      </c>
      <c r="I136" s="7">
        <v>0</v>
      </c>
      <c r="J136" s="26">
        <v>0.57366446340383215</v>
      </c>
      <c r="K136" s="7">
        <v>37.83784</v>
      </c>
    </row>
    <row r="137" spans="3:11" x14ac:dyDescent="0.25">
      <c r="C137" t="s">
        <v>413</v>
      </c>
      <c r="D137" t="s">
        <v>414</v>
      </c>
      <c r="E137" s="7">
        <v>11485</v>
      </c>
      <c r="F137" s="7">
        <v>11573</v>
      </c>
      <c r="G137" s="7">
        <v>10456.181818181818</v>
      </c>
      <c r="H137" s="7">
        <v>4412</v>
      </c>
      <c r="I137" s="7">
        <v>0</v>
      </c>
      <c r="J137" s="26">
        <v>0.42195134674572676</v>
      </c>
      <c r="K137" s="7">
        <v>53.918500000000002</v>
      </c>
    </row>
    <row r="138" spans="3:11" x14ac:dyDescent="0.25">
      <c r="C138" t="s">
        <v>415</v>
      </c>
      <c r="D138" t="s">
        <v>416</v>
      </c>
      <c r="E138" s="7">
        <v>12268</v>
      </c>
      <c r="F138" s="7">
        <v>10616</v>
      </c>
      <c r="G138" s="7">
        <v>10286.09090909091</v>
      </c>
      <c r="H138" s="7">
        <v>6152</v>
      </c>
      <c r="I138" s="7">
        <v>0</v>
      </c>
      <c r="J138" s="26">
        <v>0.59808921137988624</v>
      </c>
      <c r="K138" s="7">
        <v>40.820599999999999</v>
      </c>
    </row>
    <row r="139" spans="3:11" x14ac:dyDescent="0.25">
      <c r="C139" t="s">
        <v>417</v>
      </c>
      <c r="D139" t="s">
        <v>418</v>
      </c>
      <c r="E139" s="7">
        <v>35109</v>
      </c>
      <c r="F139" s="7">
        <v>33290</v>
      </c>
      <c r="G139" s="7">
        <v>31055.090909090908</v>
      </c>
      <c r="H139" s="7">
        <v>15469</v>
      </c>
      <c r="I139" s="7">
        <v>0</v>
      </c>
      <c r="J139" s="26">
        <v>0.4981147872109975</v>
      </c>
      <c r="K139" s="7">
        <v>41.379310000000004</v>
      </c>
    </row>
    <row r="140" spans="3:11" x14ac:dyDescent="0.25">
      <c r="C140" t="s">
        <v>419</v>
      </c>
      <c r="D140" t="s">
        <v>420</v>
      </c>
      <c r="E140" s="7">
        <v>12483</v>
      </c>
      <c r="F140" s="7">
        <v>11204</v>
      </c>
      <c r="G140" s="7">
        <v>10791.363636363636</v>
      </c>
      <c r="H140" s="7">
        <v>5279</v>
      </c>
      <c r="I140" s="7">
        <v>0</v>
      </c>
      <c r="J140" s="26">
        <v>0.48918748157196412</v>
      </c>
      <c r="K140" s="7">
        <v>46.212850000000003</v>
      </c>
    </row>
    <row r="141" spans="3:11" x14ac:dyDescent="0.25">
      <c r="C141" t="s">
        <v>421</v>
      </c>
      <c r="D141" t="s">
        <v>422</v>
      </c>
      <c r="E141" s="7">
        <v>14295.999999999998</v>
      </c>
      <c r="F141" s="7">
        <v>12042</v>
      </c>
      <c r="G141" s="7">
        <v>12130.818181818182</v>
      </c>
      <c r="H141" s="7">
        <v>6254</v>
      </c>
      <c r="I141" s="7">
        <v>0</v>
      </c>
      <c r="J141" s="26">
        <v>0.51554642945465723</v>
      </c>
      <c r="K141" s="7">
        <v>47.878790000000002</v>
      </c>
    </row>
    <row r="142" spans="3:11" x14ac:dyDescent="0.25">
      <c r="C142" t="s">
        <v>423</v>
      </c>
      <c r="D142" t="s">
        <v>424</v>
      </c>
      <c r="E142" s="7">
        <v>14828.999999999998</v>
      </c>
      <c r="F142" s="7">
        <v>14750.999999999998</v>
      </c>
      <c r="G142" s="7">
        <v>13467.545454545454</v>
      </c>
      <c r="H142" s="7">
        <v>4578</v>
      </c>
      <c r="I142" s="7">
        <v>0</v>
      </c>
      <c r="J142" s="26">
        <v>0.33992831250885969</v>
      </c>
      <c r="K142" s="7">
        <v>47.346939999999996</v>
      </c>
    </row>
    <row r="143" spans="3:11" x14ac:dyDescent="0.25">
      <c r="C143" t="s">
        <v>425</v>
      </c>
      <c r="D143" t="s">
        <v>426</v>
      </c>
      <c r="E143" s="7">
        <v>15720</v>
      </c>
      <c r="F143" s="7">
        <v>14770</v>
      </c>
      <c r="G143" s="7">
        <v>14024.545454545454</v>
      </c>
      <c r="H143" s="7">
        <v>5950</v>
      </c>
      <c r="I143" s="7">
        <v>0</v>
      </c>
      <c r="J143" s="26">
        <v>0.42425617423996892</v>
      </c>
      <c r="K143" s="7">
        <v>50.744250000000001</v>
      </c>
    </row>
    <row r="144" spans="3:11" x14ac:dyDescent="0.25">
      <c r="C144" t="s">
        <v>427</v>
      </c>
      <c r="D144" t="s">
        <v>428</v>
      </c>
      <c r="E144" s="7">
        <v>30963</v>
      </c>
      <c r="F144" s="7">
        <v>26843</v>
      </c>
      <c r="G144" s="7">
        <v>26266.727272727272</v>
      </c>
      <c r="H144" s="7">
        <v>17265</v>
      </c>
      <c r="I144" s="7">
        <v>0</v>
      </c>
      <c r="J144" s="26">
        <v>0.65729543771241872</v>
      </c>
      <c r="K144" s="7">
        <v>44.779120000000006</v>
      </c>
    </row>
    <row r="145" spans="3:11" x14ac:dyDescent="0.25">
      <c r="C145" t="s">
        <v>429</v>
      </c>
      <c r="D145" t="s">
        <v>430</v>
      </c>
      <c r="E145" s="7">
        <v>14079</v>
      </c>
      <c r="F145" s="7">
        <v>13623.000000000002</v>
      </c>
      <c r="G145" s="7">
        <v>12498.636363636364</v>
      </c>
      <c r="H145" s="7">
        <v>4956</v>
      </c>
      <c r="I145" s="7">
        <v>0</v>
      </c>
      <c r="J145" s="26">
        <v>0.39652325708259084</v>
      </c>
      <c r="K145" s="7">
        <v>35.501360000000005</v>
      </c>
    </row>
    <row r="146" spans="3:11" x14ac:dyDescent="0.25">
      <c r="C146" t="s">
        <v>431</v>
      </c>
      <c r="D146" t="s">
        <v>432</v>
      </c>
      <c r="E146" s="7">
        <v>13911.000000000002</v>
      </c>
      <c r="F146" s="7">
        <v>14225</v>
      </c>
      <c r="G146" s="7">
        <v>12988.272727272728</v>
      </c>
      <c r="H146" s="7">
        <v>6710</v>
      </c>
      <c r="I146" s="7">
        <v>0</v>
      </c>
      <c r="J146" s="26">
        <v>0.51661988787087654</v>
      </c>
      <c r="K146" s="7">
        <v>52.830189999999995</v>
      </c>
    </row>
    <row r="147" spans="3:11" x14ac:dyDescent="0.25">
      <c r="C147" t="s">
        <v>433</v>
      </c>
      <c r="D147" t="s">
        <v>434</v>
      </c>
      <c r="E147" s="7">
        <v>28824.000000000004</v>
      </c>
      <c r="F147" s="7">
        <v>28435</v>
      </c>
      <c r="G147" s="7">
        <v>25928.909090909092</v>
      </c>
      <c r="H147" s="7">
        <v>16678</v>
      </c>
      <c r="I147" s="7">
        <v>0</v>
      </c>
      <c r="J147" s="26">
        <v>0.64322027361526968</v>
      </c>
      <c r="K147" s="7">
        <v>47.058819999999997</v>
      </c>
    </row>
    <row r="148" spans="3:11" x14ac:dyDescent="0.25">
      <c r="C148" t="s">
        <v>435</v>
      </c>
      <c r="D148" t="s">
        <v>436</v>
      </c>
      <c r="E148" s="7">
        <v>31618</v>
      </c>
      <c r="F148" s="7">
        <v>26282.999999999996</v>
      </c>
      <c r="G148" s="7">
        <v>26154.636363636364</v>
      </c>
      <c r="H148" s="7">
        <v>15135</v>
      </c>
      <c r="I148" s="7">
        <v>0</v>
      </c>
      <c r="J148" s="26">
        <v>0.57867369247934486</v>
      </c>
      <c r="K148" s="7">
        <v>51.834859999999999</v>
      </c>
    </row>
    <row r="149" spans="3:11" x14ac:dyDescent="0.25">
      <c r="C149" t="s">
        <v>437</v>
      </c>
      <c r="D149" t="s">
        <v>438</v>
      </c>
      <c r="E149" s="7">
        <v>41164</v>
      </c>
      <c r="F149" s="7">
        <v>37326</v>
      </c>
      <c r="G149" s="7">
        <v>35539.545454545456</v>
      </c>
      <c r="H149" s="7">
        <v>20639</v>
      </c>
      <c r="I149" s="7">
        <v>0</v>
      </c>
      <c r="J149" s="26">
        <v>0.58073336999756986</v>
      </c>
      <c r="K149" s="7">
        <v>48.195660000000004</v>
      </c>
    </row>
    <row r="150" spans="3:11" x14ac:dyDescent="0.25">
      <c r="C150" t="s">
        <v>439</v>
      </c>
      <c r="D150" t="s">
        <v>440</v>
      </c>
      <c r="E150" s="7">
        <v>2700</v>
      </c>
      <c r="F150" s="7">
        <v>2700</v>
      </c>
      <c r="G150" s="7">
        <v>2700</v>
      </c>
      <c r="H150" s="7">
        <v>0</v>
      </c>
      <c r="I150" s="7">
        <v>0</v>
      </c>
      <c r="J150" s="26">
        <v>0</v>
      </c>
      <c r="K150" s="7">
        <v>53.044250000000005</v>
      </c>
    </row>
    <row r="151" spans="3:11" x14ac:dyDescent="0.25">
      <c r="C151" t="s">
        <v>441</v>
      </c>
      <c r="D151" t="s">
        <v>442</v>
      </c>
      <c r="E151" s="7">
        <v>19767</v>
      </c>
      <c r="F151" s="7">
        <v>19775</v>
      </c>
      <c r="G151" s="7">
        <v>19348.090909090908</v>
      </c>
      <c r="H151" s="7">
        <v>7991.9999999999991</v>
      </c>
      <c r="I151" s="7">
        <v>0</v>
      </c>
      <c r="J151" s="26">
        <v>0.41306400913409352</v>
      </c>
      <c r="K151" s="7">
        <v>50.251259999999995</v>
      </c>
    </row>
    <row r="152" spans="3:11" x14ac:dyDescent="0.25">
      <c r="C152" t="s">
        <v>443</v>
      </c>
      <c r="D152" t="s">
        <v>444</v>
      </c>
      <c r="E152" s="7">
        <v>17872</v>
      </c>
      <c r="F152" s="7">
        <v>13953</v>
      </c>
      <c r="G152" s="7">
        <v>15549.181818181818</v>
      </c>
      <c r="H152" s="7">
        <v>8919</v>
      </c>
      <c r="I152" s="7">
        <v>0</v>
      </c>
      <c r="J152" s="26">
        <v>0.57359931244555395</v>
      </c>
      <c r="K152" s="7">
        <v>40.509920000000001</v>
      </c>
    </row>
    <row r="153" spans="3:11" x14ac:dyDescent="0.25">
      <c r="C153" t="s">
        <v>445</v>
      </c>
      <c r="D153" t="s">
        <v>446</v>
      </c>
      <c r="E153" s="7">
        <v>23647</v>
      </c>
      <c r="F153" s="7">
        <v>15757</v>
      </c>
      <c r="G153" s="7">
        <v>18578.454545454544</v>
      </c>
      <c r="H153" s="7">
        <v>10890</v>
      </c>
      <c r="I153" s="7">
        <v>0</v>
      </c>
      <c r="J153" s="26">
        <v>0.58616285726868367</v>
      </c>
      <c r="K153" s="7">
        <v>43.529410000000006</v>
      </c>
    </row>
    <row r="154" spans="3:11" x14ac:dyDescent="0.25">
      <c r="C154" t="s">
        <v>447</v>
      </c>
      <c r="D154" t="s">
        <v>448</v>
      </c>
      <c r="E154" s="7">
        <v>34044</v>
      </c>
      <c r="F154" s="7">
        <v>25269</v>
      </c>
      <c r="G154" s="7">
        <v>28148.727272727272</v>
      </c>
      <c r="H154" s="7">
        <v>18775</v>
      </c>
      <c r="I154" s="7">
        <v>0</v>
      </c>
      <c r="J154" s="26">
        <v>0.66699285612784043</v>
      </c>
      <c r="K154" s="7">
        <v>53.086420000000004</v>
      </c>
    </row>
    <row r="155" spans="3:11" x14ac:dyDescent="0.25">
      <c r="C155" t="s">
        <v>457</v>
      </c>
      <c r="D155" t="s">
        <v>458</v>
      </c>
      <c r="E155" s="7">
        <v>0</v>
      </c>
      <c r="F155" s="7">
        <v>0</v>
      </c>
      <c r="G155" s="7">
        <v>0</v>
      </c>
      <c r="H155" s="7">
        <v>0</v>
      </c>
      <c r="I155" s="7">
        <v>0</v>
      </c>
      <c r="J155" s="26">
        <v>0</v>
      </c>
      <c r="K155" s="7">
        <v>5.2</v>
      </c>
    </row>
    <row r="156" spans="3:11" x14ac:dyDescent="0.25">
      <c r="C156" t="s">
        <v>461</v>
      </c>
      <c r="D156" t="s">
        <v>462</v>
      </c>
      <c r="E156" s="7">
        <v>0</v>
      </c>
      <c r="F156" s="7">
        <v>0</v>
      </c>
      <c r="G156" s="7">
        <v>0</v>
      </c>
      <c r="H156" s="7">
        <v>0</v>
      </c>
      <c r="I156" s="7">
        <v>0</v>
      </c>
      <c r="J156" s="26">
        <v>0</v>
      </c>
      <c r="K156" s="7">
        <v>5.2</v>
      </c>
    </row>
    <row r="157" spans="3:11" x14ac:dyDescent="0.25">
      <c r="C157" t="s">
        <v>463</v>
      </c>
      <c r="D157" t="s">
        <v>464</v>
      </c>
      <c r="E157" s="7">
        <v>0</v>
      </c>
      <c r="F157" s="7">
        <v>0</v>
      </c>
      <c r="G157" s="7">
        <v>0</v>
      </c>
      <c r="H157" s="7">
        <v>0</v>
      </c>
      <c r="I157" s="7">
        <v>0</v>
      </c>
      <c r="J157" s="26">
        <v>0</v>
      </c>
      <c r="K157" s="7">
        <v>5.2</v>
      </c>
    </row>
    <row r="158" spans="3:11" x14ac:dyDescent="0.25">
      <c r="C158" t="s">
        <v>465</v>
      </c>
      <c r="D158" t="s">
        <v>466</v>
      </c>
      <c r="E158" s="7">
        <v>0</v>
      </c>
      <c r="F158" s="7">
        <v>0</v>
      </c>
      <c r="G158" s="7">
        <v>0</v>
      </c>
      <c r="H158" s="7">
        <v>0</v>
      </c>
      <c r="I158" s="7">
        <v>0</v>
      </c>
      <c r="J158" s="26">
        <v>0</v>
      </c>
      <c r="K158" s="7">
        <v>31.466670000000001</v>
      </c>
    </row>
    <row r="159" spans="3:11" x14ac:dyDescent="0.25">
      <c r="C159" t="s">
        <v>467</v>
      </c>
      <c r="D159" t="s">
        <v>468</v>
      </c>
      <c r="E159" s="7">
        <v>0</v>
      </c>
      <c r="F159" s="7">
        <v>0</v>
      </c>
      <c r="G159" s="7">
        <v>0</v>
      </c>
      <c r="H159" s="7">
        <v>0</v>
      </c>
      <c r="I159" s="7">
        <v>0</v>
      </c>
      <c r="J159" s="26">
        <v>0</v>
      </c>
      <c r="K159" s="7">
        <v>23.733329999999999</v>
      </c>
    </row>
    <row r="160" spans="3:11" x14ac:dyDescent="0.25">
      <c r="C160" t="s">
        <v>469</v>
      </c>
      <c r="D160" t="s">
        <v>470</v>
      </c>
      <c r="E160" s="7">
        <v>0</v>
      </c>
      <c r="F160" s="7">
        <v>0</v>
      </c>
      <c r="G160" s="7">
        <v>0</v>
      </c>
      <c r="H160" s="7">
        <v>0</v>
      </c>
      <c r="I160" s="7">
        <v>0</v>
      </c>
      <c r="J160" s="26">
        <v>0</v>
      </c>
      <c r="K160" s="7">
        <v>22.4</v>
      </c>
    </row>
    <row r="161" spans="3:11" x14ac:dyDescent="0.25">
      <c r="C161" t="s">
        <v>471</v>
      </c>
      <c r="D161" t="s">
        <v>472</v>
      </c>
      <c r="E161" s="7">
        <v>0</v>
      </c>
      <c r="F161" s="7">
        <v>0</v>
      </c>
      <c r="G161" s="7">
        <v>0</v>
      </c>
      <c r="H161" s="7">
        <v>0</v>
      </c>
      <c r="I161" s="7">
        <v>0</v>
      </c>
      <c r="J161" s="26">
        <v>0</v>
      </c>
      <c r="K161" s="7">
        <v>22.4</v>
      </c>
    </row>
    <row r="162" spans="3:11" x14ac:dyDescent="0.25">
      <c r="C162" t="s">
        <v>473</v>
      </c>
      <c r="D162" t="s">
        <v>474</v>
      </c>
      <c r="E162" s="7">
        <v>0</v>
      </c>
      <c r="F162" s="7">
        <v>0</v>
      </c>
      <c r="G162" s="7">
        <v>0</v>
      </c>
      <c r="H162" s="7">
        <v>0</v>
      </c>
      <c r="I162" s="7">
        <v>0</v>
      </c>
      <c r="J162" s="26">
        <v>0</v>
      </c>
      <c r="K162" s="7">
        <v>17</v>
      </c>
    </row>
    <row r="163" spans="3:11" x14ac:dyDescent="0.25">
      <c r="C163" t="s">
        <v>475</v>
      </c>
      <c r="D163" t="s">
        <v>476</v>
      </c>
      <c r="E163" s="7">
        <v>0</v>
      </c>
      <c r="F163" s="7">
        <v>0</v>
      </c>
      <c r="G163" s="7">
        <v>0</v>
      </c>
      <c r="H163" s="7">
        <v>0</v>
      </c>
      <c r="I163" s="7">
        <v>0</v>
      </c>
      <c r="J163" s="26">
        <v>0</v>
      </c>
      <c r="K163" s="7">
        <v>12.4</v>
      </c>
    </row>
    <row r="164" spans="3:11" x14ac:dyDescent="0.25">
      <c r="C164" t="s">
        <v>477</v>
      </c>
      <c r="D164" t="s">
        <v>478</v>
      </c>
      <c r="E164" s="7">
        <v>0</v>
      </c>
      <c r="F164" s="7">
        <v>0</v>
      </c>
      <c r="G164" s="7">
        <v>0</v>
      </c>
      <c r="H164" s="7">
        <v>0</v>
      </c>
      <c r="I164" s="7">
        <v>0</v>
      </c>
      <c r="J164" s="26">
        <v>0</v>
      </c>
      <c r="K164" s="7">
        <v>12.4</v>
      </c>
    </row>
    <row r="165" spans="3:11" x14ac:dyDescent="0.25">
      <c r="C165" t="s">
        <v>479</v>
      </c>
      <c r="D165" t="s">
        <v>480</v>
      </c>
      <c r="E165" s="7">
        <v>0</v>
      </c>
      <c r="F165" s="7">
        <v>0</v>
      </c>
      <c r="G165" s="7">
        <v>0</v>
      </c>
      <c r="H165" s="7">
        <v>0</v>
      </c>
      <c r="I165" s="7">
        <v>0</v>
      </c>
      <c r="J165" s="26">
        <v>0</v>
      </c>
      <c r="K165" s="7">
        <v>12.4</v>
      </c>
    </row>
    <row r="166" spans="3:11" x14ac:dyDescent="0.25">
      <c r="C166" t="s">
        <v>481</v>
      </c>
      <c r="D166" t="s">
        <v>482</v>
      </c>
      <c r="E166" s="7">
        <v>0</v>
      </c>
      <c r="F166" s="7">
        <v>0</v>
      </c>
      <c r="G166" s="7">
        <v>0</v>
      </c>
      <c r="H166" s="7">
        <v>0</v>
      </c>
      <c r="I166" s="7">
        <v>0</v>
      </c>
      <c r="J166" s="26">
        <v>0</v>
      </c>
      <c r="K166" s="7">
        <v>18.399999999999999</v>
      </c>
    </row>
    <row r="167" spans="3:11" x14ac:dyDescent="0.25">
      <c r="C167" t="s">
        <v>483</v>
      </c>
      <c r="D167" t="s">
        <v>484</v>
      </c>
      <c r="E167" s="7">
        <v>0</v>
      </c>
      <c r="F167" s="7">
        <v>0</v>
      </c>
      <c r="G167" s="7">
        <v>0</v>
      </c>
      <c r="H167" s="7">
        <v>0</v>
      </c>
      <c r="I167" s="7">
        <v>0</v>
      </c>
      <c r="J167" s="26">
        <v>0</v>
      </c>
      <c r="K167" s="7">
        <v>18.399999999999999</v>
      </c>
    </row>
    <row r="168" spans="3:11" x14ac:dyDescent="0.25">
      <c r="C168" t="s">
        <v>485</v>
      </c>
      <c r="D168" t="s">
        <v>486</v>
      </c>
      <c r="E168" s="7">
        <v>0</v>
      </c>
      <c r="F168" s="7">
        <v>0</v>
      </c>
      <c r="G168" s="7">
        <v>0</v>
      </c>
      <c r="H168" s="7">
        <v>0</v>
      </c>
      <c r="I168" s="7">
        <v>0</v>
      </c>
      <c r="J168" s="26">
        <v>0</v>
      </c>
      <c r="K168" s="7">
        <v>18.399999999999999</v>
      </c>
    </row>
    <row r="169" spans="3:11" x14ac:dyDescent="0.25">
      <c r="C169" t="s">
        <v>487</v>
      </c>
      <c r="D169" t="s">
        <v>488</v>
      </c>
      <c r="E169" s="7">
        <v>0</v>
      </c>
      <c r="F169" s="7">
        <v>0</v>
      </c>
      <c r="G169" s="7">
        <v>0</v>
      </c>
      <c r="H169" s="7">
        <v>0</v>
      </c>
      <c r="I169" s="7">
        <v>0</v>
      </c>
      <c r="J169" s="26">
        <v>0</v>
      </c>
      <c r="K169" s="7">
        <v>8.4</v>
      </c>
    </row>
    <row r="170" spans="3:11" x14ac:dyDescent="0.25">
      <c r="C170" t="s">
        <v>489</v>
      </c>
      <c r="D170" t="s">
        <v>490</v>
      </c>
      <c r="E170" s="7">
        <v>0</v>
      </c>
      <c r="F170" s="7">
        <v>0</v>
      </c>
      <c r="G170" s="7">
        <v>0</v>
      </c>
      <c r="H170" s="7">
        <v>0</v>
      </c>
      <c r="I170" s="7">
        <v>0</v>
      </c>
      <c r="J170" s="26">
        <v>0</v>
      </c>
      <c r="K170" s="7">
        <v>8.4</v>
      </c>
    </row>
    <row r="171" spans="3:11" x14ac:dyDescent="0.25">
      <c r="C171" t="s">
        <v>491</v>
      </c>
      <c r="D171" t="s">
        <v>492</v>
      </c>
      <c r="E171" s="7">
        <v>0</v>
      </c>
      <c r="F171" s="7">
        <v>0</v>
      </c>
      <c r="G171" s="7">
        <v>0</v>
      </c>
      <c r="H171" s="7">
        <v>0</v>
      </c>
      <c r="I171" s="7">
        <v>0</v>
      </c>
      <c r="J171" s="26">
        <v>0</v>
      </c>
      <c r="K171" s="7">
        <v>8.4</v>
      </c>
    </row>
    <row r="172" spans="3:11" x14ac:dyDescent="0.25">
      <c r="C172" t="s">
        <v>493</v>
      </c>
      <c r="D172" t="s">
        <v>494</v>
      </c>
      <c r="E172" s="7">
        <v>0</v>
      </c>
      <c r="F172" s="7">
        <v>0</v>
      </c>
      <c r="G172" s="7">
        <v>0</v>
      </c>
      <c r="H172" s="7">
        <v>0</v>
      </c>
      <c r="I172" s="7">
        <v>0</v>
      </c>
      <c r="J172" s="26">
        <v>0</v>
      </c>
      <c r="K172" s="7">
        <v>16</v>
      </c>
    </row>
    <row r="173" spans="3:11" x14ac:dyDescent="0.25">
      <c r="C173" t="s">
        <v>495</v>
      </c>
      <c r="D173" t="s">
        <v>496</v>
      </c>
      <c r="E173" s="7">
        <v>0</v>
      </c>
      <c r="F173" s="7">
        <v>0</v>
      </c>
      <c r="G173" s="7">
        <v>0</v>
      </c>
      <c r="H173" s="7">
        <v>0</v>
      </c>
      <c r="I173" s="7">
        <v>0</v>
      </c>
      <c r="J173" s="26">
        <v>0</v>
      </c>
      <c r="K173" s="7">
        <v>16</v>
      </c>
    </row>
    <row r="174" spans="3:11" x14ac:dyDescent="0.25">
      <c r="C174" t="s">
        <v>497</v>
      </c>
      <c r="D174" t="s">
        <v>498</v>
      </c>
      <c r="E174" s="7">
        <v>0</v>
      </c>
      <c r="F174" s="7">
        <v>0</v>
      </c>
      <c r="G174" s="7">
        <v>0</v>
      </c>
      <c r="H174" s="7">
        <v>0</v>
      </c>
      <c r="I174" s="7">
        <v>0</v>
      </c>
      <c r="J174" s="26">
        <v>0</v>
      </c>
      <c r="K174" s="7">
        <v>16</v>
      </c>
    </row>
    <row r="175" spans="3:11" x14ac:dyDescent="0.25">
      <c r="C175" t="s">
        <v>499</v>
      </c>
      <c r="D175" t="s">
        <v>500</v>
      </c>
      <c r="E175" s="7">
        <v>0</v>
      </c>
      <c r="F175" s="7">
        <v>0</v>
      </c>
      <c r="G175" s="7">
        <v>0</v>
      </c>
      <c r="H175" s="7">
        <v>0</v>
      </c>
      <c r="I175" s="7">
        <v>0</v>
      </c>
      <c r="J175" s="26">
        <v>0</v>
      </c>
      <c r="K175" s="7">
        <v>4.4000000000000004</v>
      </c>
    </row>
    <row r="176" spans="3:11" x14ac:dyDescent="0.25">
      <c r="C176" t="s">
        <v>501</v>
      </c>
      <c r="D176" t="s">
        <v>502</v>
      </c>
      <c r="E176" s="7">
        <v>0</v>
      </c>
      <c r="F176" s="7">
        <v>0</v>
      </c>
      <c r="G176" s="7">
        <v>0</v>
      </c>
      <c r="H176" s="7">
        <v>0</v>
      </c>
      <c r="I176" s="7">
        <v>0</v>
      </c>
      <c r="J176" s="26">
        <v>0</v>
      </c>
      <c r="K176" s="7">
        <v>4.4000000000000004</v>
      </c>
    </row>
    <row r="177" spans="3:11" x14ac:dyDescent="0.25">
      <c r="C177" t="s">
        <v>503</v>
      </c>
      <c r="D177" t="s">
        <v>504</v>
      </c>
      <c r="E177" s="7">
        <v>0</v>
      </c>
      <c r="F177" s="7">
        <v>0</v>
      </c>
      <c r="G177" s="7">
        <v>0</v>
      </c>
      <c r="H177" s="7">
        <v>0</v>
      </c>
      <c r="I177" s="7">
        <v>0</v>
      </c>
      <c r="J177" s="26">
        <v>0</v>
      </c>
      <c r="K177" s="7">
        <v>4.4000000000000004</v>
      </c>
    </row>
    <row r="178" spans="3:11" x14ac:dyDescent="0.25">
      <c r="C178" t="s">
        <v>505</v>
      </c>
      <c r="D178" t="s">
        <v>506</v>
      </c>
      <c r="E178" s="7">
        <v>0</v>
      </c>
      <c r="F178" s="7">
        <v>0</v>
      </c>
      <c r="G178" s="7">
        <v>0</v>
      </c>
      <c r="H178" s="7">
        <v>0</v>
      </c>
      <c r="I178" s="7">
        <v>0</v>
      </c>
      <c r="J178" s="26">
        <v>0</v>
      </c>
      <c r="K178" s="7">
        <v>30.933329999999998</v>
      </c>
    </row>
    <row r="179" spans="3:11" x14ac:dyDescent="0.25">
      <c r="C179" t="s">
        <v>507</v>
      </c>
      <c r="D179" t="s">
        <v>508</v>
      </c>
      <c r="E179" s="7">
        <v>0</v>
      </c>
      <c r="F179" s="7">
        <v>0</v>
      </c>
      <c r="G179" s="7">
        <v>0</v>
      </c>
      <c r="H179" s="7">
        <v>0</v>
      </c>
      <c r="I179" s="7">
        <v>0</v>
      </c>
      <c r="J179" s="26">
        <v>0</v>
      </c>
      <c r="K179" s="7">
        <v>23.733329999999999</v>
      </c>
    </row>
    <row r="180" spans="3:11" x14ac:dyDescent="0.25">
      <c r="C180" t="s">
        <v>509</v>
      </c>
      <c r="D180" t="s">
        <v>510</v>
      </c>
      <c r="E180" s="7">
        <v>0</v>
      </c>
      <c r="F180" s="7">
        <v>0</v>
      </c>
      <c r="G180" s="7">
        <v>0</v>
      </c>
      <c r="H180" s="7">
        <v>0</v>
      </c>
      <c r="I180" s="7">
        <v>0</v>
      </c>
      <c r="J180" s="26">
        <v>0</v>
      </c>
      <c r="K180" s="7">
        <v>32.5</v>
      </c>
    </row>
    <row r="181" spans="3:11" x14ac:dyDescent="0.25">
      <c r="C181" t="s">
        <v>511</v>
      </c>
      <c r="D181" t="s">
        <v>512</v>
      </c>
      <c r="E181" s="7">
        <v>0</v>
      </c>
      <c r="F181" s="7">
        <v>0</v>
      </c>
      <c r="G181" s="7">
        <v>0</v>
      </c>
      <c r="H181" s="7">
        <v>0</v>
      </c>
      <c r="I181" s="7">
        <v>0</v>
      </c>
      <c r="J181" s="26">
        <v>0</v>
      </c>
      <c r="K181" s="7">
        <v>27.5</v>
      </c>
    </row>
    <row r="182" spans="3:11" x14ac:dyDescent="0.25">
      <c r="C182" t="s">
        <v>513</v>
      </c>
      <c r="D182" t="s">
        <v>514</v>
      </c>
      <c r="E182" s="7">
        <v>0</v>
      </c>
      <c r="F182" s="7">
        <v>0</v>
      </c>
      <c r="G182" s="7">
        <v>0</v>
      </c>
      <c r="H182" s="7">
        <v>0</v>
      </c>
      <c r="I182" s="7">
        <v>0</v>
      </c>
      <c r="J182" s="26">
        <v>0</v>
      </c>
      <c r="K182" s="7">
        <v>10</v>
      </c>
    </row>
    <row r="183" spans="3:11" x14ac:dyDescent="0.25">
      <c r="C183" t="s">
        <v>516</v>
      </c>
      <c r="D183" t="s">
        <v>517</v>
      </c>
      <c r="E183" s="7">
        <v>0</v>
      </c>
      <c r="F183" s="7">
        <v>0</v>
      </c>
      <c r="G183" s="7">
        <v>0</v>
      </c>
      <c r="H183" s="7">
        <v>0</v>
      </c>
      <c r="I183" s="7">
        <v>0</v>
      </c>
      <c r="J183" s="26">
        <v>0</v>
      </c>
      <c r="K183" s="7">
        <v>34</v>
      </c>
    </row>
    <row r="184" spans="3:11" x14ac:dyDescent="0.25">
      <c r="C184" t="s">
        <v>518</v>
      </c>
      <c r="D184" t="s">
        <v>519</v>
      </c>
      <c r="E184" s="7">
        <v>0</v>
      </c>
      <c r="F184" s="7">
        <v>0</v>
      </c>
      <c r="G184" s="7">
        <v>0</v>
      </c>
      <c r="H184" s="7">
        <v>0</v>
      </c>
      <c r="I184" s="7">
        <v>0</v>
      </c>
      <c r="J184" s="26">
        <v>0</v>
      </c>
      <c r="K184" s="7">
        <v>16.399999999999999</v>
      </c>
    </row>
    <row r="185" spans="3:11" x14ac:dyDescent="0.25">
      <c r="C185" t="s">
        <v>520</v>
      </c>
      <c r="D185" t="s">
        <v>521</v>
      </c>
      <c r="E185" s="7">
        <v>0</v>
      </c>
      <c r="F185" s="7">
        <v>0</v>
      </c>
      <c r="G185" s="7">
        <v>0</v>
      </c>
      <c r="H185" s="7">
        <v>0</v>
      </c>
      <c r="I185" s="7">
        <v>0</v>
      </c>
      <c r="J185" s="26">
        <v>0</v>
      </c>
      <c r="K185" s="7">
        <v>16.399999999999999</v>
      </c>
    </row>
    <row r="186" spans="3:11" x14ac:dyDescent="0.25">
      <c r="C186" t="s">
        <v>522</v>
      </c>
      <c r="D186" t="s">
        <v>523</v>
      </c>
      <c r="E186" s="7">
        <v>0</v>
      </c>
      <c r="F186" s="7">
        <v>0</v>
      </c>
      <c r="G186" s="7">
        <v>0</v>
      </c>
      <c r="H186" s="7">
        <v>0</v>
      </c>
      <c r="I186" s="7">
        <v>0</v>
      </c>
      <c r="J186" s="26">
        <v>0</v>
      </c>
      <c r="K186" s="7">
        <v>16.399999999999999</v>
      </c>
    </row>
    <row r="187" spans="3:11" x14ac:dyDescent="0.25">
      <c r="C187" t="s">
        <v>524</v>
      </c>
      <c r="D187" t="s">
        <v>525</v>
      </c>
      <c r="E187" s="7">
        <v>0</v>
      </c>
      <c r="F187" s="7">
        <v>0</v>
      </c>
      <c r="G187" s="7">
        <v>0</v>
      </c>
      <c r="H187" s="7">
        <v>0</v>
      </c>
      <c r="I187" s="7">
        <v>0</v>
      </c>
      <c r="J187" s="26">
        <v>0</v>
      </c>
      <c r="K187" s="7">
        <v>9.1999999999999993</v>
      </c>
    </row>
    <row r="188" spans="3:11" x14ac:dyDescent="0.25">
      <c r="C188" t="s">
        <v>526</v>
      </c>
      <c r="D188" t="s">
        <v>527</v>
      </c>
      <c r="E188" s="7">
        <v>0</v>
      </c>
      <c r="F188" s="7">
        <v>0</v>
      </c>
      <c r="G188" s="7">
        <v>0</v>
      </c>
      <c r="H188" s="7">
        <v>0</v>
      </c>
      <c r="I188" s="7">
        <v>0</v>
      </c>
      <c r="J188" s="26">
        <v>0</v>
      </c>
      <c r="K188" s="7">
        <v>9.1999999999999993</v>
      </c>
    </row>
    <row r="189" spans="3:11" x14ac:dyDescent="0.25">
      <c r="C189" t="s">
        <v>528</v>
      </c>
      <c r="D189" t="s">
        <v>529</v>
      </c>
      <c r="E189" s="7">
        <v>0</v>
      </c>
      <c r="F189" s="7">
        <v>0</v>
      </c>
      <c r="G189" s="7">
        <v>0</v>
      </c>
      <c r="H189" s="7">
        <v>0</v>
      </c>
      <c r="I189" s="7">
        <v>0</v>
      </c>
      <c r="J189" s="26">
        <v>0</v>
      </c>
      <c r="K189" s="7">
        <v>9.1999999999999993</v>
      </c>
    </row>
    <row r="190" spans="3:11" x14ac:dyDescent="0.25">
      <c r="C190" t="s">
        <v>530</v>
      </c>
      <c r="D190" t="s">
        <v>531</v>
      </c>
      <c r="E190" s="7">
        <v>0</v>
      </c>
      <c r="F190" s="7">
        <v>0</v>
      </c>
      <c r="G190" s="7">
        <v>0</v>
      </c>
      <c r="H190" s="7">
        <v>0</v>
      </c>
      <c r="I190" s="7">
        <v>0</v>
      </c>
      <c r="J190" s="26">
        <v>0</v>
      </c>
      <c r="K190" s="7">
        <v>18.8</v>
      </c>
    </row>
    <row r="191" spans="3:11" x14ac:dyDescent="0.25">
      <c r="C191" t="s">
        <v>532</v>
      </c>
      <c r="D191" t="s">
        <v>533</v>
      </c>
      <c r="E191" s="7">
        <v>0</v>
      </c>
      <c r="F191" s="7">
        <v>0</v>
      </c>
      <c r="G191" s="7">
        <v>0</v>
      </c>
      <c r="H191" s="7">
        <v>0</v>
      </c>
      <c r="I191" s="7">
        <v>0</v>
      </c>
      <c r="J191" s="26">
        <v>0</v>
      </c>
      <c r="K191" s="7">
        <v>18.8</v>
      </c>
    </row>
    <row r="192" spans="3:11" x14ac:dyDescent="0.25">
      <c r="C192" t="s">
        <v>534</v>
      </c>
      <c r="D192" t="s">
        <v>535</v>
      </c>
      <c r="E192" s="7">
        <v>0</v>
      </c>
      <c r="F192" s="7">
        <v>0</v>
      </c>
      <c r="G192" s="7">
        <v>0</v>
      </c>
      <c r="H192" s="7">
        <v>0</v>
      </c>
      <c r="I192" s="7">
        <v>0</v>
      </c>
      <c r="J192" s="26">
        <v>0</v>
      </c>
      <c r="K192" s="7">
        <v>18.8</v>
      </c>
    </row>
    <row r="193" spans="3:11" x14ac:dyDescent="0.25">
      <c r="C193" t="s">
        <v>536</v>
      </c>
      <c r="D193" t="s">
        <v>537</v>
      </c>
      <c r="E193" s="7">
        <v>0</v>
      </c>
      <c r="F193" s="7">
        <v>0</v>
      </c>
      <c r="G193" s="7">
        <v>0</v>
      </c>
      <c r="H193" s="7">
        <v>0</v>
      </c>
      <c r="I193" s="7">
        <v>0</v>
      </c>
      <c r="J193" s="26">
        <v>0</v>
      </c>
      <c r="K193" s="7">
        <v>13.2</v>
      </c>
    </row>
    <row r="194" spans="3:11" x14ac:dyDescent="0.25">
      <c r="C194" t="s">
        <v>538</v>
      </c>
      <c r="D194" t="s">
        <v>539</v>
      </c>
      <c r="E194" s="7">
        <v>0</v>
      </c>
      <c r="F194" s="7">
        <v>0</v>
      </c>
      <c r="G194" s="7">
        <v>0</v>
      </c>
      <c r="H194" s="7">
        <v>0</v>
      </c>
      <c r="I194" s="7">
        <v>0</v>
      </c>
      <c r="J194" s="26">
        <v>0</v>
      </c>
      <c r="K194" s="7">
        <v>13.2</v>
      </c>
    </row>
    <row r="195" spans="3:11" x14ac:dyDescent="0.25">
      <c r="C195" t="s">
        <v>540</v>
      </c>
      <c r="D195" t="s">
        <v>541</v>
      </c>
      <c r="E195" s="7">
        <v>0</v>
      </c>
      <c r="F195" s="7">
        <v>0</v>
      </c>
      <c r="G195" s="7">
        <v>0</v>
      </c>
      <c r="H195" s="7">
        <v>0</v>
      </c>
      <c r="I195" s="7">
        <v>0</v>
      </c>
      <c r="J195" s="26">
        <v>0</v>
      </c>
      <c r="K195" s="7">
        <v>13.2</v>
      </c>
    </row>
    <row r="196" spans="3:11" x14ac:dyDescent="0.25">
      <c r="C196" t="s">
        <v>542</v>
      </c>
      <c r="D196" t="s">
        <v>543</v>
      </c>
      <c r="E196" s="7">
        <v>0</v>
      </c>
      <c r="F196" s="7">
        <v>0</v>
      </c>
      <c r="G196" s="7">
        <v>0</v>
      </c>
      <c r="H196" s="7">
        <v>0</v>
      </c>
      <c r="I196" s="7">
        <v>0</v>
      </c>
      <c r="J196" s="26">
        <v>0</v>
      </c>
      <c r="K196" s="7">
        <v>17.399999999999999</v>
      </c>
    </row>
    <row r="197" spans="3:11" x14ac:dyDescent="0.25">
      <c r="C197" t="s">
        <v>544</v>
      </c>
      <c r="D197" t="s">
        <v>545</v>
      </c>
      <c r="E197" s="7">
        <v>0</v>
      </c>
      <c r="F197" s="7">
        <v>0</v>
      </c>
      <c r="G197" s="7">
        <v>0</v>
      </c>
      <c r="H197" s="7">
        <v>0</v>
      </c>
      <c r="I197" s="7">
        <v>0</v>
      </c>
      <c r="J197" s="26">
        <v>0</v>
      </c>
      <c r="K197" s="7">
        <v>22.8</v>
      </c>
    </row>
    <row r="198" spans="3:11" x14ac:dyDescent="0.25">
      <c r="C198" t="s">
        <v>546</v>
      </c>
      <c r="D198" t="s">
        <v>547</v>
      </c>
      <c r="E198" s="7">
        <v>0</v>
      </c>
      <c r="F198" s="7">
        <v>0</v>
      </c>
      <c r="G198" s="7">
        <v>0</v>
      </c>
      <c r="H198" s="7">
        <v>0</v>
      </c>
      <c r="I198" s="7">
        <v>0</v>
      </c>
      <c r="J198" s="26">
        <v>0</v>
      </c>
      <c r="K198" s="7">
        <v>22.8</v>
      </c>
    </row>
    <row r="199" spans="3:11" x14ac:dyDescent="0.25">
      <c r="C199" t="s">
        <v>548</v>
      </c>
      <c r="D199" t="s">
        <v>549</v>
      </c>
      <c r="E199" s="7">
        <v>0</v>
      </c>
      <c r="F199" s="7">
        <v>0</v>
      </c>
      <c r="G199" s="7">
        <v>0</v>
      </c>
      <c r="H199" s="7">
        <v>0</v>
      </c>
      <c r="I199" s="7">
        <v>0</v>
      </c>
      <c r="J199" s="26">
        <v>0</v>
      </c>
      <c r="K199" s="7">
        <v>15.8</v>
      </c>
    </row>
    <row r="200" spans="3:11" x14ac:dyDescent="0.25">
      <c r="C200" t="s">
        <v>550</v>
      </c>
      <c r="D200" t="s">
        <v>551</v>
      </c>
      <c r="E200" s="7">
        <v>0</v>
      </c>
      <c r="F200" s="7">
        <v>0</v>
      </c>
      <c r="G200" s="7">
        <v>0</v>
      </c>
      <c r="H200" s="7">
        <v>0</v>
      </c>
      <c r="I200" s="7">
        <v>0</v>
      </c>
      <c r="J200" s="26">
        <v>0</v>
      </c>
      <c r="K200" s="7">
        <v>30.2</v>
      </c>
    </row>
    <row r="201" spans="3:11" x14ac:dyDescent="0.25">
      <c r="C201" t="s">
        <v>552</v>
      </c>
      <c r="D201" t="s">
        <v>553</v>
      </c>
      <c r="E201" s="7">
        <v>0</v>
      </c>
      <c r="F201" s="7">
        <v>0</v>
      </c>
      <c r="G201" s="7">
        <v>0</v>
      </c>
      <c r="H201" s="7">
        <v>0</v>
      </c>
      <c r="I201" s="7">
        <v>0</v>
      </c>
      <c r="J201" s="26">
        <v>0</v>
      </c>
      <c r="K201" s="7">
        <v>12.26667</v>
      </c>
    </row>
    <row r="202" spans="3:11" x14ac:dyDescent="0.25">
      <c r="C202" t="s">
        <v>554</v>
      </c>
      <c r="D202" t="s">
        <v>555</v>
      </c>
      <c r="E202" s="7">
        <v>0</v>
      </c>
      <c r="F202" s="7">
        <v>0</v>
      </c>
      <c r="G202" s="7">
        <v>0</v>
      </c>
      <c r="H202" s="7">
        <v>0</v>
      </c>
      <c r="I202" s="7">
        <v>0</v>
      </c>
      <c r="J202" s="26">
        <v>0</v>
      </c>
      <c r="K202" s="7">
        <v>12.26667</v>
      </c>
    </row>
    <row r="203" spans="3:11" x14ac:dyDescent="0.25">
      <c r="C203" t="s">
        <v>556</v>
      </c>
      <c r="D203" t="s">
        <v>557</v>
      </c>
      <c r="E203" s="7">
        <v>0</v>
      </c>
      <c r="F203" s="7">
        <v>0</v>
      </c>
      <c r="G203" s="7">
        <v>0</v>
      </c>
      <c r="H203" s="7">
        <v>0</v>
      </c>
      <c r="I203" s="7">
        <v>0</v>
      </c>
      <c r="J203" s="26">
        <v>0</v>
      </c>
      <c r="K203" s="7">
        <v>12.26667</v>
      </c>
    </row>
    <row r="204" spans="3:11" x14ac:dyDescent="0.25">
      <c r="C204" t="s">
        <v>558</v>
      </c>
      <c r="D204" t="s">
        <v>559</v>
      </c>
      <c r="E204" s="7">
        <v>0</v>
      </c>
      <c r="F204" s="7">
        <v>0</v>
      </c>
      <c r="G204" s="7">
        <v>0</v>
      </c>
      <c r="H204" s="7">
        <v>0</v>
      </c>
      <c r="I204" s="7">
        <v>0</v>
      </c>
      <c r="J204" s="26">
        <v>0</v>
      </c>
      <c r="K204" s="7">
        <v>32</v>
      </c>
    </row>
    <row r="205" spans="3:11" x14ac:dyDescent="0.25">
      <c r="C205" t="s">
        <v>560</v>
      </c>
      <c r="D205" t="s">
        <v>561</v>
      </c>
      <c r="E205" s="7">
        <v>0</v>
      </c>
      <c r="F205" s="7">
        <v>0</v>
      </c>
      <c r="G205" s="7">
        <v>0</v>
      </c>
      <c r="H205" s="7">
        <v>0</v>
      </c>
      <c r="I205" s="7">
        <v>0</v>
      </c>
      <c r="J205" s="26">
        <v>0</v>
      </c>
      <c r="K205" s="7">
        <v>32</v>
      </c>
    </row>
    <row r="206" spans="3:11" x14ac:dyDescent="0.25">
      <c r="C206" t="s">
        <v>562</v>
      </c>
      <c r="D206" t="s">
        <v>563</v>
      </c>
      <c r="E206" s="7">
        <v>0</v>
      </c>
      <c r="F206" s="7">
        <v>0</v>
      </c>
      <c r="G206" s="7">
        <v>0</v>
      </c>
      <c r="H206" s="7">
        <v>0</v>
      </c>
      <c r="I206" s="7">
        <v>0</v>
      </c>
      <c r="J206" s="26">
        <v>0</v>
      </c>
      <c r="K206" s="7">
        <v>32</v>
      </c>
    </row>
    <row r="207" spans="3:11" x14ac:dyDescent="0.25">
      <c r="C207" t="s">
        <v>564</v>
      </c>
      <c r="D207" t="s">
        <v>565</v>
      </c>
      <c r="E207" s="7">
        <v>0</v>
      </c>
      <c r="F207" s="7">
        <v>0</v>
      </c>
      <c r="G207" s="7">
        <v>0</v>
      </c>
      <c r="H207" s="7">
        <v>0</v>
      </c>
      <c r="I207" s="7">
        <v>0</v>
      </c>
      <c r="J207" s="26">
        <v>0</v>
      </c>
      <c r="K207" s="7">
        <v>14.93333</v>
      </c>
    </row>
    <row r="208" spans="3:11" x14ac:dyDescent="0.25">
      <c r="C208" t="s">
        <v>566</v>
      </c>
      <c r="D208" t="s">
        <v>567</v>
      </c>
      <c r="E208" s="7">
        <v>0</v>
      </c>
      <c r="F208" s="7">
        <v>0</v>
      </c>
      <c r="G208" s="7">
        <v>0</v>
      </c>
      <c r="H208" s="7">
        <v>0</v>
      </c>
      <c r="I208" s="7">
        <v>0</v>
      </c>
      <c r="J208" s="26">
        <v>0</v>
      </c>
      <c r="K208" s="7">
        <v>14.93333</v>
      </c>
    </row>
    <row r="209" spans="3:11" x14ac:dyDescent="0.25">
      <c r="C209" t="s">
        <v>568</v>
      </c>
      <c r="D209" t="s">
        <v>569</v>
      </c>
      <c r="E209" s="7">
        <v>0</v>
      </c>
      <c r="F209" s="7">
        <v>0</v>
      </c>
      <c r="G209" s="7">
        <v>0</v>
      </c>
      <c r="H209" s="7">
        <v>0</v>
      </c>
      <c r="I209" s="7">
        <v>0</v>
      </c>
      <c r="J209" s="26">
        <v>0</v>
      </c>
      <c r="K209" s="7">
        <v>14.93333</v>
      </c>
    </row>
    <row r="210" spans="3:11" x14ac:dyDescent="0.25">
      <c r="C210" t="s">
        <v>570</v>
      </c>
      <c r="D210" t="s">
        <v>571</v>
      </c>
      <c r="E210" s="7">
        <v>0</v>
      </c>
      <c r="F210" s="7">
        <v>0</v>
      </c>
      <c r="G210" s="7">
        <v>0</v>
      </c>
      <c r="H210" s="7">
        <v>0</v>
      </c>
      <c r="I210" s="7">
        <v>0</v>
      </c>
      <c r="J210" s="26">
        <v>0</v>
      </c>
      <c r="K210" s="7">
        <v>33.6</v>
      </c>
    </row>
    <row r="211" spans="3:11" x14ac:dyDescent="0.25">
      <c r="C211" t="s">
        <v>572</v>
      </c>
      <c r="D211" t="s">
        <v>573</v>
      </c>
      <c r="E211" s="7">
        <v>0</v>
      </c>
      <c r="F211" s="7">
        <v>0</v>
      </c>
      <c r="G211" s="7">
        <v>0</v>
      </c>
      <c r="H211" s="7">
        <v>0</v>
      </c>
      <c r="I211" s="7">
        <v>0</v>
      </c>
      <c r="J211" s="26">
        <v>0</v>
      </c>
      <c r="K211" s="7">
        <v>33.6</v>
      </c>
    </row>
    <row r="212" spans="3:11" x14ac:dyDescent="0.25">
      <c r="C212" t="s">
        <v>574</v>
      </c>
      <c r="D212" t="s">
        <v>575</v>
      </c>
      <c r="E212" s="7">
        <v>0</v>
      </c>
      <c r="F212" s="7">
        <v>0</v>
      </c>
      <c r="G212" s="7">
        <v>0</v>
      </c>
      <c r="H212" s="7">
        <v>0</v>
      </c>
      <c r="I212" s="7">
        <v>0</v>
      </c>
      <c r="J212" s="26">
        <v>0</v>
      </c>
      <c r="K212" s="7">
        <v>33.6</v>
      </c>
    </row>
    <row r="213" spans="3:11" x14ac:dyDescent="0.25">
      <c r="C213" t="s">
        <v>576</v>
      </c>
      <c r="D213" t="s">
        <v>577</v>
      </c>
      <c r="E213" s="7">
        <v>0</v>
      </c>
      <c r="F213" s="7">
        <v>0</v>
      </c>
      <c r="G213" s="7">
        <v>0</v>
      </c>
      <c r="H213" s="7">
        <v>0</v>
      </c>
      <c r="I213" s="7">
        <v>0</v>
      </c>
      <c r="J213" s="26">
        <v>0</v>
      </c>
      <c r="K213" s="7">
        <v>17.600000000000001</v>
      </c>
    </row>
    <row r="214" spans="3:11" x14ac:dyDescent="0.25">
      <c r="C214" t="s">
        <v>578</v>
      </c>
      <c r="D214" t="s">
        <v>579</v>
      </c>
      <c r="E214" s="7">
        <v>0</v>
      </c>
      <c r="F214" s="7">
        <v>0</v>
      </c>
      <c r="G214" s="7">
        <v>0</v>
      </c>
      <c r="H214" s="7">
        <v>0</v>
      </c>
      <c r="I214" s="7">
        <v>0</v>
      </c>
      <c r="J214" s="26">
        <v>0</v>
      </c>
      <c r="K214" s="7">
        <v>17.600000000000001</v>
      </c>
    </row>
    <row r="215" spans="3:11" x14ac:dyDescent="0.25">
      <c r="C215" t="s">
        <v>580</v>
      </c>
      <c r="D215" t="s">
        <v>581</v>
      </c>
      <c r="E215" s="7">
        <v>0</v>
      </c>
      <c r="F215" s="7">
        <v>0</v>
      </c>
      <c r="G215" s="7">
        <v>0</v>
      </c>
      <c r="H215" s="7">
        <v>0</v>
      </c>
      <c r="I215" s="7">
        <v>0</v>
      </c>
      <c r="J215" s="26">
        <v>0</v>
      </c>
      <c r="K215" s="7">
        <v>17.600000000000001</v>
      </c>
    </row>
    <row r="216" spans="3:11" x14ac:dyDescent="0.25">
      <c r="C216" t="s">
        <v>582</v>
      </c>
      <c r="D216" t="s">
        <v>583</v>
      </c>
      <c r="E216" s="7">
        <v>0</v>
      </c>
      <c r="F216" s="7">
        <v>0</v>
      </c>
      <c r="G216" s="7">
        <v>0</v>
      </c>
      <c r="H216" s="7">
        <v>0</v>
      </c>
      <c r="I216" s="7">
        <v>0</v>
      </c>
      <c r="J216" s="26">
        <v>0</v>
      </c>
      <c r="K216" s="7">
        <v>32.666670000000003</v>
      </c>
    </row>
    <row r="217" spans="3:11" x14ac:dyDescent="0.25">
      <c r="C217" t="s">
        <v>584</v>
      </c>
      <c r="D217" t="s">
        <v>585</v>
      </c>
      <c r="E217" s="7">
        <v>0</v>
      </c>
      <c r="F217" s="7">
        <v>0</v>
      </c>
      <c r="G217" s="7">
        <v>0</v>
      </c>
      <c r="H217" s="7">
        <v>0</v>
      </c>
      <c r="I217" s="7">
        <v>0</v>
      </c>
      <c r="J217" s="26">
        <v>0</v>
      </c>
      <c r="K217" s="7">
        <v>4.4000000000000004</v>
      </c>
    </row>
    <row r="218" spans="3:11" x14ac:dyDescent="0.25">
      <c r="C218" t="s">
        <v>586</v>
      </c>
      <c r="D218" t="s">
        <v>587</v>
      </c>
      <c r="E218" s="7">
        <v>0</v>
      </c>
      <c r="F218" s="7">
        <v>0</v>
      </c>
      <c r="G218" s="7">
        <v>0</v>
      </c>
      <c r="H218" s="7">
        <v>0</v>
      </c>
      <c r="I218" s="7">
        <v>0</v>
      </c>
      <c r="J218" s="26">
        <v>0</v>
      </c>
      <c r="K218" s="7">
        <v>0</v>
      </c>
    </row>
    <row r="219" spans="3:11" x14ac:dyDescent="0.25">
      <c r="C219" t="s">
        <v>588</v>
      </c>
      <c r="D219" t="s">
        <v>589</v>
      </c>
      <c r="E219" s="7">
        <v>0</v>
      </c>
      <c r="F219" s="7">
        <v>0</v>
      </c>
      <c r="G219" s="7">
        <v>0</v>
      </c>
      <c r="H219" s="7">
        <v>0</v>
      </c>
      <c r="I219" s="7">
        <v>0</v>
      </c>
      <c r="J219" s="26">
        <v>0</v>
      </c>
      <c r="K219" s="7">
        <v>24</v>
      </c>
    </row>
    <row r="220" spans="3:11" x14ac:dyDescent="0.25">
      <c r="C220" t="s">
        <v>590</v>
      </c>
      <c r="D220" t="s">
        <v>591</v>
      </c>
      <c r="E220" s="7">
        <v>0</v>
      </c>
      <c r="F220" s="7">
        <v>0</v>
      </c>
      <c r="G220" s="7">
        <v>0</v>
      </c>
      <c r="H220" s="7">
        <v>0</v>
      </c>
      <c r="I220" s="7">
        <v>0</v>
      </c>
      <c r="J220" s="26">
        <v>0</v>
      </c>
      <c r="K220" s="7">
        <v>30</v>
      </c>
    </row>
    <row r="221" spans="3:11" x14ac:dyDescent="0.25">
      <c r="C221" t="s">
        <v>592</v>
      </c>
      <c r="D221" t="s">
        <v>593</v>
      </c>
      <c r="E221" s="7">
        <v>0</v>
      </c>
      <c r="F221" s="7">
        <v>0</v>
      </c>
      <c r="G221" s="7">
        <v>0</v>
      </c>
      <c r="H221" s="7">
        <v>0</v>
      </c>
      <c r="I221" s="7">
        <v>0</v>
      </c>
      <c r="J221" s="26">
        <v>0</v>
      </c>
      <c r="K221" s="7">
        <v>26.66667</v>
      </c>
    </row>
    <row r="222" spans="3:11" x14ac:dyDescent="0.25">
      <c r="C222" t="s">
        <v>594</v>
      </c>
      <c r="D222" t="s">
        <v>595</v>
      </c>
      <c r="E222" s="7">
        <v>0</v>
      </c>
      <c r="F222" s="7">
        <v>0</v>
      </c>
      <c r="G222" s="7">
        <v>0</v>
      </c>
      <c r="H222" s="7">
        <v>0</v>
      </c>
      <c r="I222" s="7">
        <v>0</v>
      </c>
      <c r="J222" s="26">
        <v>0</v>
      </c>
      <c r="K222" s="7">
        <v>26.66667</v>
      </c>
    </row>
    <row r="223" spans="3:11" x14ac:dyDescent="0.25">
      <c r="C223" t="s">
        <v>596</v>
      </c>
      <c r="D223" t="s">
        <v>597</v>
      </c>
      <c r="E223" s="7">
        <v>0</v>
      </c>
      <c r="F223" s="7">
        <v>0</v>
      </c>
      <c r="G223" s="7">
        <v>0</v>
      </c>
      <c r="H223" s="7">
        <v>0</v>
      </c>
      <c r="I223" s="7">
        <v>0</v>
      </c>
      <c r="J223" s="26">
        <v>0</v>
      </c>
      <c r="K223" s="7">
        <v>0</v>
      </c>
    </row>
    <row r="224" spans="3:11" x14ac:dyDescent="0.25">
      <c r="C224" t="s">
        <v>598</v>
      </c>
      <c r="D224" t="s">
        <v>599</v>
      </c>
      <c r="E224" s="7">
        <v>0</v>
      </c>
      <c r="F224" s="7">
        <v>0</v>
      </c>
      <c r="G224" s="7">
        <v>0</v>
      </c>
      <c r="H224" s="7">
        <v>0</v>
      </c>
      <c r="I224" s="7">
        <v>0</v>
      </c>
      <c r="J224" s="26">
        <v>0</v>
      </c>
      <c r="K224" s="7">
        <v>0</v>
      </c>
    </row>
    <row r="225" spans="3:11" x14ac:dyDescent="0.25">
      <c r="C225" t="s">
        <v>600</v>
      </c>
      <c r="D225" t="s">
        <v>601</v>
      </c>
      <c r="E225" s="7">
        <v>0</v>
      </c>
      <c r="F225" s="7">
        <v>0</v>
      </c>
      <c r="G225" s="7">
        <v>0</v>
      </c>
      <c r="H225" s="7">
        <v>0</v>
      </c>
      <c r="I225" s="7">
        <v>0</v>
      </c>
      <c r="J225" s="26">
        <v>0</v>
      </c>
      <c r="K225" s="7">
        <v>56</v>
      </c>
    </row>
    <row r="226" spans="3:11" x14ac:dyDescent="0.25">
      <c r="C226" t="s">
        <v>602</v>
      </c>
      <c r="D226" t="s">
        <v>603</v>
      </c>
      <c r="E226" s="7">
        <v>0</v>
      </c>
      <c r="F226" s="7">
        <v>0</v>
      </c>
      <c r="G226" s="7">
        <v>0</v>
      </c>
      <c r="H226" s="7">
        <v>0</v>
      </c>
      <c r="I226" s="7">
        <v>0</v>
      </c>
      <c r="J226" s="26">
        <v>0</v>
      </c>
      <c r="K226" s="7">
        <v>0</v>
      </c>
    </row>
    <row r="227" spans="3:11" x14ac:dyDescent="0.25">
      <c r="C227" t="s">
        <v>604</v>
      </c>
      <c r="D227" t="s">
        <v>605</v>
      </c>
      <c r="E227" s="7">
        <v>0</v>
      </c>
      <c r="F227" s="7">
        <v>0</v>
      </c>
      <c r="G227" s="7">
        <v>0</v>
      </c>
      <c r="H227" s="7">
        <v>0</v>
      </c>
      <c r="I227" s="7">
        <v>0</v>
      </c>
      <c r="J227" s="26">
        <v>0</v>
      </c>
      <c r="K227" s="7">
        <v>0</v>
      </c>
    </row>
    <row r="228" spans="3:11" x14ac:dyDescent="0.25">
      <c r="C228" t="s">
        <v>606</v>
      </c>
      <c r="D228" t="s">
        <v>607</v>
      </c>
      <c r="E228" s="7">
        <v>0</v>
      </c>
      <c r="F228" s="7">
        <v>0</v>
      </c>
      <c r="G228" s="7">
        <v>0</v>
      </c>
      <c r="H228" s="7">
        <v>0</v>
      </c>
      <c r="I228" s="7">
        <v>0</v>
      </c>
      <c r="J228" s="26">
        <v>0</v>
      </c>
      <c r="K228" s="7">
        <v>0</v>
      </c>
    </row>
    <row r="229" spans="3:11" x14ac:dyDescent="0.25">
      <c r="C229" t="s">
        <v>608</v>
      </c>
      <c r="D229" t="s">
        <v>609</v>
      </c>
      <c r="E229" s="7">
        <v>0</v>
      </c>
      <c r="F229" s="7">
        <v>0</v>
      </c>
      <c r="G229" s="7">
        <v>0</v>
      </c>
      <c r="H229" s="7">
        <v>0</v>
      </c>
      <c r="I229" s="7">
        <v>0</v>
      </c>
      <c r="J229" s="26">
        <v>0</v>
      </c>
      <c r="K229" s="7">
        <v>0</v>
      </c>
    </row>
    <row r="230" spans="3:11" x14ac:dyDescent="0.25">
      <c r="C230" t="s">
        <v>610</v>
      </c>
      <c r="D230" t="s">
        <v>611</v>
      </c>
      <c r="E230" s="7">
        <v>0</v>
      </c>
      <c r="F230" s="7">
        <v>0</v>
      </c>
      <c r="G230" s="7">
        <v>0</v>
      </c>
      <c r="H230" s="7">
        <v>0</v>
      </c>
      <c r="I230" s="7">
        <v>0</v>
      </c>
      <c r="J230" s="26">
        <v>0</v>
      </c>
      <c r="K230" s="7">
        <v>0</v>
      </c>
    </row>
    <row r="231" spans="3:11" x14ac:dyDescent="0.25">
      <c r="C231" t="s">
        <v>612</v>
      </c>
      <c r="D231" t="s">
        <v>613</v>
      </c>
      <c r="E231" s="7">
        <v>0</v>
      </c>
      <c r="F231" s="7">
        <v>0</v>
      </c>
      <c r="G231" s="7">
        <v>0</v>
      </c>
      <c r="H231" s="7">
        <v>0</v>
      </c>
      <c r="I231" s="7">
        <v>0</v>
      </c>
      <c r="J231" s="26">
        <v>0</v>
      </c>
      <c r="K231" s="7">
        <v>8</v>
      </c>
    </row>
    <row r="232" spans="3:11" x14ac:dyDescent="0.25">
      <c r="C232" t="s">
        <v>614</v>
      </c>
      <c r="D232" t="s">
        <v>615</v>
      </c>
      <c r="E232" s="7">
        <v>0</v>
      </c>
      <c r="F232" s="7">
        <v>0</v>
      </c>
      <c r="G232" s="7">
        <v>0</v>
      </c>
      <c r="H232" s="7">
        <v>0</v>
      </c>
      <c r="I232" s="7">
        <v>0</v>
      </c>
      <c r="J232" s="26">
        <v>0</v>
      </c>
      <c r="K232" s="7">
        <v>0</v>
      </c>
    </row>
    <row r="233" spans="3:11" x14ac:dyDescent="0.25">
      <c r="C233" t="s">
        <v>616</v>
      </c>
      <c r="D233" t="s">
        <v>617</v>
      </c>
      <c r="E233" s="7">
        <v>0</v>
      </c>
      <c r="F233" s="7">
        <v>0</v>
      </c>
      <c r="G233" s="7">
        <v>0</v>
      </c>
      <c r="H233" s="7">
        <v>0</v>
      </c>
      <c r="I233" s="7">
        <v>0</v>
      </c>
      <c r="J233" s="26">
        <v>0</v>
      </c>
      <c r="K233" s="7">
        <v>0</v>
      </c>
    </row>
    <row r="234" spans="3:11" x14ac:dyDescent="0.25">
      <c r="C234" t="s">
        <v>618</v>
      </c>
      <c r="D234" t="s">
        <v>619</v>
      </c>
      <c r="E234" s="7">
        <v>0</v>
      </c>
      <c r="F234" s="7">
        <v>0</v>
      </c>
      <c r="G234" s="7">
        <v>0</v>
      </c>
      <c r="H234" s="7">
        <v>0</v>
      </c>
      <c r="I234" s="7">
        <v>0</v>
      </c>
      <c r="J234" s="26">
        <v>0</v>
      </c>
      <c r="K234" s="7">
        <v>28</v>
      </c>
    </row>
    <row r="235" spans="3:11" x14ac:dyDescent="0.25">
      <c r="C235" t="s">
        <v>620</v>
      </c>
      <c r="D235" t="s">
        <v>621</v>
      </c>
      <c r="E235" s="7">
        <v>0</v>
      </c>
      <c r="F235" s="7">
        <v>0</v>
      </c>
      <c r="G235" s="7">
        <v>0</v>
      </c>
      <c r="H235" s="7">
        <v>0</v>
      </c>
      <c r="I235" s="7">
        <v>0</v>
      </c>
      <c r="J235" s="26">
        <v>0</v>
      </c>
      <c r="K235" s="7">
        <v>28</v>
      </c>
    </row>
    <row r="236" spans="3:11" x14ac:dyDescent="0.25">
      <c r="C236" t="s">
        <v>622</v>
      </c>
      <c r="D236" t="s">
        <v>623</v>
      </c>
      <c r="E236" s="7">
        <v>18268</v>
      </c>
      <c r="F236" s="7">
        <v>16490</v>
      </c>
      <c r="G236" s="7">
        <v>17341.636363636364</v>
      </c>
      <c r="H236" s="7">
        <v>1778.0000000000002</v>
      </c>
      <c r="I236" s="7">
        <v>0</v>
      </c>
      <c r="J236" s="26">
        <v>0.10252781010494974</v>
      </c>
      <c r="K236" s="7">
        <v>29.9</v>
      </c>
    </row>
    <row r="237" spans="3:11" x14ac:dyDescent="0.25">
      <c r="C237" t="s">
        <v>624</v>
      </c>
      <c r="D237" t="s">
        <v>625</v>
      </c>
      <c r="E237" s="7">
        <v>16616</v>
      </c>
      <c r="F237" s="7">
        <v>17097</v>
      </c>
      <c r="G237" s="7">
        <v>16813.090909090908</v>
      </c>
      <c r="H237" s="7">
        <v>1019</v>
      </c>
      <c r="I237" s="7">
        <v>0</v>
      </c>
      <c r="J237" s="26">
        <v>6.0607535253914699E-2</v>
      </c>
      <c r="K237" s="7">
        <v>19.399999999999999</v>
      </c>
    </row>
    <row r="238" spans="3:11" x14ac:dyDescent="0.25">
      <c r="C238" t="s">
        <v>626</v>
      </c>
      <c r="D238" t="s">
        <v>627</v>
      </c>
      <c r="E238" s="7">
        <v>0</v>
      </c>
      <c r="F238" s="7">
        <v>0</v>
      </c>
      <c r="G238" s="7">
        <v>0</v>
      </c>
      <c r="H238" s="7">
        <v>0</v>
      </c>
      <c r="I238" s="7">
        <v>0</v>
      </c>
      <c r="J238" s="26">
        <v>0</v>
      </c>
      <c r="K238" s="7">
        <v>9.1999999999999993</v>
      </c>
    </row>
    <row r="239" spans="3:11" x14ac:dyDescent="0.25">
      <c r="C239" t="s">
        <v>628</v>
      </c>
      <c r="D239" t="s">
        <v>629</v>
      </c>
      <c r="E239" s="7">
        <v>0</v>
      </c>
      <c r="F239" s="7">
        <v>0</v>
      </c>
      <c r="G239" s="7">
        <v>0</v>
      </c>
      <c r="H239" s="7">
        <v>0</v>
      </c>
      <c r="I239" s="7">
        <v>0</v>
      </c>
      <c r="J239" s="26">
        <v>0</v>
      </c>
      <c r="K239" s="7">
        <v>-10</v>
      </c>
    </row>
    <row r="240" spans="3:11" x14ac:dyDescent="0.25">
      <c r="C240" t="s">
        <v>630</v>
      </c>
      <c r="D240" t="s">
        <v>631</v>
      </c>
      <c r="E240" s="7">
        <v>0</v>
      </c>
      <c r="F240" s="7">
        <v>0</v>
      </c>
      <c r="G240" s="7">
        <v>0</v>
      </c>
      <c r="H240" s="7">
        <v>0</v>
      </c>
      <c r="I240" s="7">
        <v>0</v>
      </c>
      <c r="J240" s="26">
        <v>0</v>
      </c>
      <c r="K240" s="7">
        <v>-10</v>
      </c>
    </row>
    <row r="241" spans="3:11" x14ac:dyDescent="0.25">
      <c r="C241" t="s">
        <v>632</v>
      </c>
      <c r="D241" t="s">
        <v>633</v>
      </c>
      <c r="E241" s="7">
        <v>0</v>
      </c>
      <c r="F241" s="7">
        <v>0</v>
      </c>
      <c r="G241" s="7">
        <v>0</v>
      </c>
      <c r="H241" s="7">
        <v>0</v>
      </c>
      <c r="I241" s="7">
        <v>0</v>
      </c>
      <c r="J241" s="26">
        <v>0</v>
      </c>
      <c r="K241" s="7">
        <v>-10</v>
      </c>
    </row>
    <row r="242" spans="3:11" x14ac:dyDescent="0.25">
      <c r="C242" t="s">
        <v>634</v>
      </c>
      <c r="D242" t="s">
        <v>635</v>
      </c>
      <c r="E242" s="7">
        <v>0</v>
      </c>
      <c r="F242" s="7">
        <v>0</v>
      </c>
      <c r="G242" s="7">
        <v>0</v>
      </c>
      <c r="H242" s="7">
        <v>0</v>
      </c>
      <c r="I242" s="7">
        <v>0</v>
      </c>
      <c r="J242" s="26">
        <v>0</v>
      </c>
      <c r="K242" s="7">
        <v>-10</v>
      </c>
    </row>
    <row r="243" spans="3:11" x14ac:dyDescent="0.25">
      <c r="C243" t="s">
        <v>636</v>
      </c>
      <c r="D243" t="s">
        <v>637</v>
      </c>
      <c r="E243" s="7">
        <v>19253</v>
      </c>
      <c r="F243" s="7">
        <v>17620</v>
      </c>
      <c r="G243" s="7">
        <v>18432</v>
      </c>
      <c r="H243" s="7">
        <v>1633.0000000000002</v>
      </c>
      <c r="I243" s="7">
        <v>0</v>
      </c>
      <c r="J243" s="26">
        <v>8.8595920138888895E-2</v>
      </c>
      <c r="K243" s="7">
        <v>24.9</v>
      </c>
    </row>
    <row r="244" spans="3:11" x14ac:dyDescent="0.25">
      <c r="C244" t="s">
        <v>638</v>
      </c>
      <c r="D244" t="s">
        <v>639</v>
      </c>
      <c r="E244" s="7">
        <v>0</v>
      </c>
      <c r="F244" s="7">
        <v>0</v>
      </c>
      <c r="G244" s="7">
        <v>0</v>
      </c>
      <c r="H244" s="7">
        <v>0</v>
      </c>
      <c r="I244" s="7">
        <v>0</v>
      </c>
      <c r="J244" s="26">
        <v>0</v>
      </c>
      <c r="K244" s="7">
        <v>-10</v>
      </c>
    </row>
    <row r="245" spans="3:11" x14ac:dyDescent="0.25">
      <c r="C245" t="s">
        <v>640</v>
      </c>
      <c r="D245" t="s">
        <v>641</v>
      </c>
      <c r="E245" s="7">
        <v>17857</v>
      </c>
      <c r="F245" s="7">
        <v>16537</v>
      </c>
      <c r="G245" s="7">
        <v>17163.18181818182</v>
      </c>
      <c r="H245" s="7">
        <v>1320</v>
      </c>
      <c r="I245" s="7">
        <v>0</v>
      </c>
      <c r="J245" s="26">
        <v>7.6908816441113373E-2</v>
      </c>
      <c r="K245" s="7">
        <v>24.9</v>
      </c>
    </row>
    <row r="246" spans="3:11" x14ac:dyDescent="0.25">
      <c r="C246" t="s">
        <v>642</v>
      </c>
      <c r="D246" t="s">
        <v>643</v>
      </c>
      <c r="E246" s="7">
        <v>17573</v>
      </c>
      <c r="F246" s="7">
        <v>15931</v>
      </c>
      <c r="G246" s="7">
        <v>16716.090909090908</v>
      </c>
      <c r="H246" s="7">
        <v>1642</v>
      </c>
      <c r="I246" s="7">
        <v>0</v>
      </c>
      <c r="J246" s="26">
        <v>9.8228707233639884E-2</v>
      </c>
      <c r="K246" s="7">
        <v>24.56</v>
      </c>
    </row>
    <row r="247" spans="3:11" x14ac:dyDescent="0.25">
      <c r="C247" t="s">
        <v>644</v>
      </c>
      <c r="D247" t="s">
        <v>645</v>
      </c>
      <c r="E247" s="7">
        <v>0</v>
      </c>
      <c r="F247" s="7">
        <v>0</v>
      </c>
      <c r="G247" s="7">
        <v>0</v>
      </c>
      <c r="H247" s="7">
        <v>0</v>
      </c>
      <c r="I247" s="7">
        <v>0</v>
      </c>
      <c r="J247" s="26">
        <v>0</v>
      </c>
      <c r="K247" s="7">
        <v>0</v>
      </c>
    </row>
    <row r="248" spans="3:11" x14ac:dyDescent="0.25">
      <c r="C248" t="s">
        <v>646</v>
      </c>
      <c r="D248" t="s">
        <v>647</v>
      </c>
      <c r="E248" s="7">
        <v>17777</v>
      </c>
      <c r="F248" s="7">
        <v>17985</v>
      </c>
      <c r="G248" s="7">
        <v>17829.909090909092</v>
      </c>
      <c r="H248" s="7">
        <v>1292</v>
      </c>
      <c r="I248" s="7">
        <v>0</v>
      </c>
      <c r="J248" s="26">
        <v>7.2462511918176292E-2</v>
      </c>
      <c r="K248" s="7">
        <v>20.56</v>
      </c>
    </row>
    <row r="249" spans="3:11" x14ac:dyDescent="0.25">
      <c r="C249" t="s">
        <v>648</v>
      </c>
      <c r="D249" t="s">
        <v>649</v>
      </c>
      <c r="E249" s="7">
        <v>19241</v>
      </c>
      <c r="F249" s="7">
        <v>17704</v>
      </c>
      <c r="G249" s="7">
        <v>18529.636363636364</v>
      </c>
      <c r="H249" s="7">
        <v>1537.0000000000002</v>
      </c>
      <c r="I249" s="7">
        <v>0</v>
      </c>
      <c r="J249" s="26">
        <v>8.2948200916467985E-2</v>
      </c>
      <c r="K249" s="7">
        <v>20.56</v>
      </c>
    </row>
    <row r="250" spans="3:11" x14ac:dyDescent="0.25">
      <c r="C250" t="s">
        <v>650</v>
      </c>
      <c r="D250" t="s">
        <v>651</v>
      </c>
      <c r="E250" s="7">
        <v>18836</v>
      </c>
      <c r="F250" s="7">
        <v>16866</v>
      </c>
      <c r="G250" s="7">
        <v>17909.363636363636</v>
      </c>
      <c r="H250" s="7">
        <v>1970.0000000000002</v>
      </c>
      <c r="I250" s="7">
        <v>0</v>
      </c>
      <c r="J250" s="26">
        <v>0.10999832489860562</v>
      </c>
      <c r="K250" s="7">
        <v>20.56</v>
      </c>
    </row>
    <row r="251" spans="3:11" x14ac:dyDescent="0.25">
      <c r="C251" t="s">
        <v>652</v>
      </c>
      <c r="D251" t="s">
        <v>653</v>
      </c>
      <c r="E251" s="7">
        <v>0</v>
      </c>
      <c r="F251" s="7">
        <v>0</v>
      </c>
      <c r="G251" s="7">
        <v>0</v>
      </c>
      <c r="H251" s="7">
        <v>0</v>
      </c>
      <c r="I251" s="7">
        <v>0</v>
      </c>
      <c r="J251" s="26">
        <v>0</v>
      </c>
      <c r="K251" s="7">
        <v>0</v>
      </c>
    </row>
    <row r="252" spans="3:11" x14ac:dyDescent="0.25">
      <c r="C252" t="s">
        <v>654</v>
      </c>
      <c r="D252" t="s">
        <v>655</v>
      </c>
      <c r="E252" s="7">
        <v>19043</v>
      </c>
      <c r="F252" s="7">
        <v>17079</v>
      </c>
      <c r="G252" s="7">
        <v>18000.363636363636</v>
      </c>
      <c r="H252" s="7">
        <v>1963.9999999999998</v>
      </c>
      <c r="I252" s="7">
        <v>0</v>
      </c>
      <c r="J252" s="26">
        <v>0.10910890689076987</v>
      </c>
      <c r="K252" s="7">
        <v>20.56</v>
      </c>
    </row>
    <row r="253" spans="3:11" x14ac:dyDescent="0.25">
      <c r="C253" t="s">
        <v>656</v>
      </c>
      <c r="D253" t="s">
        <v>657</v>
      </c>
      <c r="E253" s="7">
        <v>19609</v>
      </c>
      <c r="F253" s="7">
        <v>18726</v>
      </c>
      <c r="G253" s="7">
        <v>18918.636363636364</v>
      </c>
      <c r="H253" s="7">
        <v>883</v>
      </c>
      <c r="I253" s="7">
        <v>0</v>
      </c>
      <c r="J253" s="26">
        <v>4.6673554215420097E-2</v>
      </c>
      <c r="K253" s="7">
        <v>21.76</v>
      </c>
    </row>
    <row r="254" spans="3:11" x14ac:dyDescent="0.25">
      <c r="C254" t="s">
        <v>658</v>
      </c>
      <c r="D254" t="s">
        <v>659</v>
      </c>
      <c r="E254" s="7">
        <v>0</v>
      </c>
      <c r="F254" s="7">
        <v>0</v>
      </c>
      <c r="G254" s="7">
        <v>0</v>
      </c>
      <c r="H254" s="7">
        <v>0</v>
      </c>
      <c r="I254" s="7">
        <v>0</v>
      </c>
      <c r="J254" s="26">
        <v>0</v>
      </c>
      <c r="K254" s="7">
        <v>0</v>
      </c>
    </row>
    <row r="255" spans="3:11" x14ac:dyDescent="0.25">
      <c r="C255" t="s">
        <v>660</v>
      </c>
      <c r="D255" t="s">
        <v>661</v>
      </c>
      <c r="E255" s="7">
        <v>19222</v>
      </c>
      <c r="F255" s="7">
        <v>17779</v>
      </c>
      <c r="G255" s="7">
        <v>18252.545454545456</v>
      </c>
      <c r="H255" s="7">
        <v>1443</v>
      </c>
      <c r="I255" s="7">
        <v>0</v>
      </c>
      <c r="J255" s="26">
        <v>7.905746645548814E-2</v>
      </c>
      <c r="K255" s="7">
        <v>17.760000000000002</v>
      </c>
    </row>
    <row r="256" spans="3:11" x14ac:dyDescent="0.25">
      <c r="C256" t="s">
        <v>662</v>
      </c>
      <c r="D256" t="s">
        <v>663</v>
      </c>
      <c r="E256" s="7">
        <v>18645</v>
      </c>
      <c r="F256" s="7">
        <v>17252</v>
      </c>
      <c r="G256" s="7">
        <v>17806.545454545456</v>
      </c>
      <c r="H256" s="7">
        <v>1393</v>
      </c>
      <c r="I256" s="7">
        <v>0</v>
      </c>
      <c r="J256" s="26">
        <v>7.8229660186244068E-2</v>
      </c>
      <c r="K256" s="7">
        <v>17.760000000000002</v>
      </c>
    </row>
    <row r="257" spans="3:11" x14ac:dyDescent="0.25">
      <c r="C257" t="s">
        <v>664</v>
      </c>
      <c r="D257" t="s">
        <v>665</v>
      </c>
      <c r="E257" s="7">
        <v>19594</v>
      </c>
      <c r="F257" s="7">
        <v>18106</v>
      </c>
      <c r="G257" s="7">
        <v>18686.363636363636</v>
      </c>
      <c r="H257" s="7">
        <v>1488</v>
      </c>
      <c r="I257" s="7">
        <v>0</v>
      </c>
      <c r="J257" s="26">
        <v>7.9630260277304798E-2</v>
      </c>
      <c r="K257" s="7">
        <v>17.760000000000002</v>
      </c>
    </row>
    <row r="258" spans="3:11" x14ac:dyDescent="0.25">
      <c r="C258" t="s">
        <v>666</v>
      </c>
      <c r="D258" t="s">
        <v>667</v>
      </c>
      <c r="E258" s="7">
        <v>19789</v>
      </c>
      <c r="F258" s="7">
        <v>18661</v>
      </c>
      <c r="G258" s="7">
        <v>19125.727272727272</v>
      </c>
      <c r="H258" s="7">
        <v>1128</v>
      </c>
      <c r="I258" s="7">
        <v>0</v>
      </c>
      <c r="J258" s="26">
        <v>5.897814937518716E-2</v>
      </c>
      <c r="K258" s="7">
        <v>17.760000000000002</v>
      </c>
    </row>
    <row r="259" spans="3:11" x14ac:dyDescent="0.25">
      <c r="C259" t="s">
        <v>668</v>
      </c>
      <c r="D259" t="s">
        <v>669</v>
      </c>
      <c r="E259" s="7">
        <v>18167</v>
      </c>
      <c r="F259" s="7">
        <v>17098</v>
      </c>
      <c r="G259" s="7">
        <v>17454.090909090908</v>
      </c>
      <c r="H259" s="7">
        <v>1069</v>
      </c>
      <c r="I259" s="7">
        <v>0</v>
      </c>
      <c r="J259" s="26">
        <v>6.1246386624651684E-2</v>
      </c>
      <c r="K259" s="7">
        <v>17.760000000000002</v>
      </c>
    </row>
    <row r="260" spans="3:11" x14ac:dyDescent="0.25">
      <c r="C260" t="s">
        <v>670</v>
      </c>
      <c r="D260" t="s">
        <v>671</v>
      </c>
      <c r="E260" s="7">
        <v>17894</v>
      </c>
      <c r="F260" s="7">
        <v>16664</v>
      </c>
      <c r="G260" s="7">
        <v>17211.090909090908</v>
      </c>
      <c r="H260" s="7">
        <v>1230</v>
      </c>
      <c r="I260" s="7">
        <v>0</v>
      </c>
      <c r="J260" s="26">
        <v>7.1465545472792394E-2</v>
      </c>
      <c r="K260" s="7">
        <v>18.5</v>
      </c>
    </row>
    <row r="261" spans="3:11" x14ac:dyDescent="0.25">
      <c r="C261" t="s">
        <v>672</v>
      </c>
      <c r="D261" t="s">
        <v>673</v>
      </c>
      <c r="E261" s="7">
        <v>18525</v>
      </c>
      <c r="F261" s="7">
        <v>16843</v>
      </c>
      <c r="G261" s="7">
        <v>17532.909090909092</v>
      </c>
      <c r="H261" s="7">
        <v>1682.0000000000002</v>
      </c>
      <c r="I261" s="7">
        <v>0</v>
      </c>
      <c r="J261" s="26">
        <v>9.5933880183758341E-2</v>
      </c>
      <c r="K261" s="7">
        <v>24.66667</v>
      </c>
    </row>
    <row r="262" spans="3:11" x14ac:dyDescent="0.25">
      <c r="C262" t="s">
        <v>674</v>
      </c>
      <c r="D262" t="s">
        <v>675</v>
      </c>
      <c r="E262" s="7">
        <v>0</v>
      </c>
      <c r="F262" s="7">
        <v>0</v>
      </c>
      <c r="G262" s="7">
        <v>0</v>
      </c>
      <c r="H262" s="7">
        <v>0</v>
      </c>
      <c r="I262" s="7">
        <v>0</v>
      </c>
      <c r="J262" s="26">
        <v>0</v>
      </c>
      <c r="K262" s="7">
        <v>0</v>
      </c>
    </row>
    <row r="263" spans="3:11" x14ac:dyDescent="0.25">
      <c r="C263" t="s">
        <v>676</v>
      </c>
      <c r="D263" t="s">
        <v>677</v>
      </c>
      <c r="E263" s="7">
        <v>18247</v>
      </c>
      <c r="F263" s="7">
        <v>17408</v>
      </c>
      <c r="G263" s="7">
        <v>17717.18181818182</v>
      </c>
      <c r="H263" s="7">
        <v>838.99999999999989</v>
      </c>
      <c r="I263" s="7">
        <v>0</v>
      </c>
      <c r="J263" s="26">
        <v>4.7355161143009597E-2</v>
      </c>
      <c r="K263" s="7">
        <v>28.33333</v>
      </c>
    </row>
    <row r="264" spans="3:11" x14ac:dyDescent="0.25">
      <c r="C264" t="s">
        <v>678</v>
      </c>
      <c r="D264" t="s">
        <v>679</v>
      </c>
      <c r="E264" s="7">
        <v>18453</v>
      </c>
      <c r="F264" s="7">
        <v>17085</v>
      </c>
      <c r="G264" s="7">
        <v>17562.18181818182</v>
      </c>
      <c r="H264" s="7">
        <v>1368</v>
      </c>
      <c r="I264" s="7">
        <v>0</v>
      </c>
      <c r="J264" s="26">
        <v>7.7894649660427362E-2</v>
      </c>
      <c r="K264" s="7">
        <v>28.33333</v>
      </c>
    </row>
    <row r="265" spans="3:11" x14ac:dyDescent="0.25">
      <c r="C265" t="s">
        <v>680</v>
      </c>
      <c r="D265" t="s">
        <v>681</v>
      </c>
      <c r="E265" s="7">
        <v>17095</v>
      </c>
      <c r="F265" s="7">
        <v>15583</v>
      </c>
      <c r="G265" s="7">
        <v>16233.181818181818</v>
      </c>
      <c r="H265" s="7">
        <v>1512</v>
      </c>
      <c r="I265" s="7">
        <v>0</v>
      </c>
      <c r="J265" s="26">
        <v>9.3142553131912748E-2</v>
      </c>
      <c r="K265" s="7">
        <v>28.33333</v>
      </c>
    </row>
    <row r="266" spans="3:11" x14ac:dyDescent="0.25">
      <c r="C266" t="s">
        <v>682</v>
      </c>
      <c r="D266" t="s">
        <v>683</v>
      </c>
      <c r="E266" s="7">
        <v>18094</v>
      </c>
      <c r="F266" s="7">
        <v>16216</v>
      </c>
      <c r="G266" s="7">
        <v>17046.545454545456</v>
      </c>
      <c r="H266" s="7">
        <v>3378</v>
      </c>
      <c r="I266" s="7">
        <v>0</v>
      </c>
      <c r="J266" s="26">
        <v>0.19816331754767694</v>
      </c>
      <c r="K266" s="7">
        <v>28.33333</v>
      </c>
    </row>
    <row r="267" spans="3:11" x14ac:dyDescent="0.25">
      <c r="C267" t="s">
        <v>684</v>
      </c>
      <c r="D267" t="s">
        <v>685</v>
      </c>
      <c r="E267" s="7">
        <v>0</v>
      </c>
      <c r="F267" s="7">
        <v>0</v>
      </c>
      <c r="G267" s="7">
        <v>0</v>
      </c>
      <c r="H267" s="7">
        <v>0</v>
      </c>
      <c r="I267" s="7">
        <v>0</v>
      </c>
      <c r="J267" s="26">
        <v>0</v>
      </c>
      <c r="K267" s="7">
        <v>12.4</v>
      </c>
    </row>
    <row r="268" spans="3:11" x14ac:dyDescent="0.25">
      <c r="C268" t="s">
        <v>686</v>
      </c>
      <c r="D268" t="s">
        <v>687</v>
      </c>
      <c r="E268" s="7">
        <v>0</v>
      </c>
      <c r="F268" s="7">
        <v>0</v>
      </c>
      <c r="G268" s="7">
        <v>0</v>
      </c>
      <c r="H268" s="7">
        <v>0</v>
      </c>
      <c r="I268" s="7">
        <v>0</v>
      </c>
      <c r="J268" s="26">
        <v>0</v>
      </c>
      <c r="K268" s="7">
        <v>8</v>
      </c>
    </row>
    <row r="269" spans="3:11" x14ac:dyDescent="0.25">
      <c r="C269" t="s">
        <v>688</v>
      </c>
      <c r="D269" t="s">
        <v>689</v>
      </c>
      <c r="E269" s="7">
        <v>0</v>
      </c>
      <c r="F269" s="7">
        <v>0</v>
      </c>
      <c r="G269" s="7">
        <v>0</v>
      </c>
      <c r="H269" s="7">
        <v>0</v>
      </c>
      <c r="I269" s="7">
        <v>0</v>
      </c>
      <c r="J269" s="26">
        <v>0</v>
      </c>
      <c r="K269" s="7">
        <v>4</v>
      </c>
    </row>
    <row r="270" spans="3:11" x14ac:dyDescent="0.25">
      <c r="C270" t="s">
        <v>690</v>
      </c>
      <c r="D270" t="s">
        <v>691</v>
      </c>
      <c r="E270" s="7">
        <v>0</v>
      </c>
      <c r="F270" s="7">
        <v>0</v>
      </c>
      <c r="G270" s="7">
        <v>0</v>
      </c>
      <c r="H270" s="7">
        <v>0</v>
      </c>
      <c r="I270" s="7">
        <v>0</v>
      </c>
      <c r="J270" s="26">
        <v>0</v>
      </c>
      <c r="K270" s="7">
        <v>37.200000000000003</v>
      </c>
    </row>
    <row r="271" spans="3:11" x14ac:dyDescent="0.25">
      <c r="C271" t="s">
        <v>692</v>
      </c>
      <c r="D271" t="s">
        <v>693</v>
      </c>
      <c r="E271" s="7">
        <v>0</v>
      </c>
      <c r="F271" s="7">
        <v>0</v>
      </c>
      <c r="G271" s="7">
        <v>0</v>
      </c>
      <c r="H271" s="7">
        <v>0</v>
      </c>
      <c r="I271" s="7">
        <v>0</v>
      </c>
      <c r="J271" s="26">
        <v>0</v>
      </c>
      <c r="K271" s="7">
        <v>34</v>
      </c>
    </row>
    <row r="272" spans="3:11" x14ac:dyDescent="0.25">
      <c r="C272" t="s">
        <v>694</v>
      </c>
      <c r="D272" t="s">
        <v>695</v>
      </c>
      <c r="E272" s="7">
        <v>0</v>
      </c>
      <c r="F272" s="7">
        <v>0</v>
      </c>
      <c r="G272" s="7">
        <v>0</v>
      </c>
      <c r="H272" s="7">
        <v>0</v>
      </c>
      <c r="I272" s="7">
        <v>0</v>
      </c>
      <c r="J272" s="26">
        <v>0</v>
      </c>
      <c r="K272" s="7">
        <v>32</v>
      </c>
    </row>
    <row r="273" spans="3:11" x14ac:dyDescent="0.25">
      <c r="C273" t="s">
        <v>696</v>
      </c>
      <c r="D273" t="s">
        <v>697</v>
      </c>
      <c r="E273" s="7">
        <v>0</v>
      </c>
      <c r="F273" s="7">
        <v>0</v>
      </c>
      <c r="G273" s="7">
        <v>0</v>
      </c>
      <c r="H273" s="7">
        <v>0</v>
      </c>
      <c r="I273" s="7">
        <v>0</v>
      </c>
      <c r="J273" s="26">
        <v>0</v>
      </c>
      <c r="K273" s="7">
        <v>4</v>
      </c>
    </row>
    <row r="274" spans="3:11" x14ac:dyDescent="0.25">
      <c r="C274" t="s">
        <v>698</v>
      </c>
      <c r="D274" t="s">
        <v>699</v>
      </c>
      <c r="E274" s="7">
        <v>0</v>
      </c>
      <c r="F274" s="7">
        <v>0</v>
      </c>
      <c r="G274" s="7">
        <v>0</v>
      </c>
      <c r="H274" s="7">
        <v>0</v>
      </c>
      <c r="I274" s="7">
        <v>0</v>
      </c>
      <c r="J274" s="26">
        <v>0</v>
      </c>
      <c r="K274" s="7">
        <v>0</v>
      </c>
    </row>
    <row r="275" spans="3:11" x14ac:dyDescent="0.25">
      <c r="C275" t="s">
        <v>700</v>
      </c>
      <c r="D275" t="s">
        <v>701</v>
      </c>
      <c r="E275" s="7">
        <v>0</v>
      </c>
      <c r="F275" s="7">
        <v>0</v>
      </c>
      <c r="G275" s="7">
        <v>0</v>
      </c>
      <c r="H275" s="7">
        <v>0</v>
      </c>
      <c r="I275" s="7">
        <v>0</v>
      </c>
      <c r="J275" s="26">
        <v>0</v>
      </c>
      <c r="K275" s="7">
        <v>-6</v>
      </c>
    </row>
    <row r="276" spans="3:11" x14ac:dyDescent="0.25">
      <c r="C276" t="s">
        <v>702</v>
      </c>
      <c r="D276" t="s">
        <v>703</v>
      </c>
      <c r="E276" s="7">
        <v>0</v>
      </c>
      <c r="F276" s="7">
        <v>0</v>
      </c>
      <c r="G276" s="7">
        <v>0</v>
      </c>
      <c r="H276" s="7">
        <v>0</v>
      </c>
      <c r="I276" s="7">
        <v>0</v>
      </c>
      <c r="J276" s="26">
        <v>0</v>
      </c>
      <c r="K276" s="7">
        <v>0</v>
      </c>
    </row>
    <row r="277" spans="3:11" x14ac:dyDescent="0.25">
      <c r="C277" t="s">
        <v>704</v>
      </c>
      <c r="D277" t="s">
        <v>705</v>
      </c>
      <c r="E277" s="7">
        <v>0</v>
      </c>
      <c r="F277" s="7">
        <v>0</v>
      </c>
      <c r="G277" s="7">
        <v>0</v>
      </c>
      <c r="H277" s="7">
        <v>0</v>
      </c>
      <c r="I277" s="7">
        <v>0</v>
      </c>
      <c r="J277" s="26">
        <v>0</v>
      </c>
      <c r="K277" s="7">
        <v>0</v>
      </c>
    </row>
    <row r="278" spans="3:11" x14ac:dyDescent="0.25">
      <c r="C278" t="s">
        <v>706</v>
      </c>
      <c r="D278" t="s">
        <v>707</v>
      </c>
      <c r="E278" s="7">
        <v>0</v>
      </c>
      <c r="F278" s="7">
        <v>0</v>
      </c>
      <c r="G278" s="7">
        <v>0</v>
      </c>
      <c r="H278" s="7">
        <v>0</v>
      </c>
      <c r="I278" s="7">
        <v>0</v>
      </c>
      <c r="J278" s="26">
        <v>0</v>
      </c>
      <c r="K278" s="7">
        <v>0</v>
      </c>
    </row>
    <row r="279" spans="3:11" x14ac:dyDescent="0.25">
      <c r="C279" t="s">
        <v>708</v>
      </c>
      <c r="D279" t="s">
        <v>709</v>
      </c>
      <c r="E279" s="7">
        <v>0</v>
      </c>
      <c r="F279" s="7">
        <v>0</v>
      </c>
      <c r="G279" s="7">
        <v>0</v>
      </c>
      <c r="H279" s="7">
        <v>0</v>
      </c>
      <c r="I279" s="7">
        <v>0</v>
      </c>
      <c r="J279" s="26">
        <v>0</v>
      </c>
      <c r="K279" s="7">
        <v>40</v>
      </c>
    </row>
    <row r="280" spans="3:11" x14ac:dyDescent="0.25">
      <c r="C280" t="s">
        <v>710</v>
      </c>
      <c r="D280" t="s">
        <v>711</v>
      </c>
      <c r="E280" s="7">
        <v>0</v>
      </c>
      <c r="F280" s="7">
        <v>0</v>
      </c>
      <c r="G280" s="7">
        <v>0</v>
      </c>
      <c r="H280" s="7">
        <v>0</v>
      </c>
      <c r="I280" s="7">
        <v>0</v>
      </c>
      <c r="J280" s="26">
        <v>0</v>
      </c>
      <c r="K280" s="7">
        <v>32</v>
      </c>
    </row>
    <row r="281" spans="3:11" x14ac:dyDescent="0.25">
      <c r="C281" t="s">
        <v>712</v>
      </c>
      <c r="D281" t="s">
        <v>713</v>
      </c>
      <c r="E281" s="7">
        <v>0</v>
      </c>
      <c r="F281" s="7">
        <v>0</v>
      </c>
      <c r="G281" s="7">
        <v>0</v>
      </c>
      <c r="H281" s="7">
        <v>0</v>
      </c>
      <c r="I281" s="7">
        <v>0</v>
      </c>
      <c r="J281" s="26">
        <v>0</v>
      </c>
      <c r="K281" s="7">
        <v>27.2</v>
      </c>
    </row>
    <row r="282" spans="3:11" x14ac:dyDescent="0.25">
      <c r="C282" t="s">
        <v>714</v>
      </c>
      <c r="D282" t="s">
        <v>715</v>
      </c>
      <c r="E282" s="7">
        <v>0</v>
      </c>
      <c r="F282" s="7">
        <v>0</v>
      </c>
      <c r="G282" s="7">
        <v>0</v>
      </c>
      <c r="H282" s="7">
        <v>0</v>
      </c>
      <c r="I282" s="7">
        <v>0</v>
      </c>
      <c r="J282" s="26">
        <v>0</v>
      </c>
      <c r="K282" s="7">
        <v>24</v>
      </c>
    </row>
    <row r="283" spans="3:11" x14ac:dyDescent="0.25">
      <c r="C283" t="s">
        <v>716</v>
      </c>
      <c r="D283" t="s">
        <v>717</v>
      </c>
      <c r="E283" s="7">
        <v>0</v>
      </c>
      <c r="F283" s="7">
        <v>0</v>
      </c>
      <c r="G283" s="7">
        <v>0</v>
      </c>
      <c r="H283" s="7">
        <v>0</v>
      </c>
      <c r="I283" s="7">
        <v>0</v>
      </c>
      <c r="J283" s="26">
        <v>0</v>
      </c>
      <c r="K283" s="7">
        <v>0</v>
      </c>
    </row>
    <row r="284" spans="3:11" x14ac:dyDescent="0.25">
      <c r="C284" t="s">
        <v>718</v>
      </c>
      <c r="D284" t="s">
        <v>719</v>
      </c>
      <c r="E284" s="7">
        <v>0</v>
      </c>
      <c r="F284" s="7">
        <v>0</v>
      </c>
      <c r="G284" s="7">
        <v>0</v>
      </c>
      <c r="H284" s="7">
        <v>0</v>
      </c>
      <c r="I284" s="7">
        <v>0</v>
      </c>
      <c r="J284" s="26">
        <v>0</v>
      </c>
      <c r="K284" s="7">
        <v>0</v>
      </c>
    </row>
    <row r="285" spans="3:11" x14ac:dyDescent="0.25">
      <c r="C285" t="s">
        <v>720</v>
      </c>
      <c r="D285" t="s">
        <v>721</v>
      </c>
      <c r="E285" s="7">
        <v>0</v>
      </c>
      <c r="F285" s="7">
        <v>0</v>
      </c>
      <c r="G285" s="7">
        <v>0</v>
      </c>
      <c r="H285" s="7">
        <v>0</v>
      </c>
      <c r="I285" s="7">
        <v>0</v>
      </c>
      <c r="J285" s="26">
        <v>0</v>
      </c>
      <c r="K285" s="7">
        <v>0</v>
      </c>
    </row>
    <row r="286" spans="3:11" x14ac:dyDescent="0.25">
      <c r="C286" t="s">
        <v>722</v>
      </c>
      <c r="D286" t="s">
        <v>723</v>
      </c>
      <c r="E286" s="7">
        <v>0</v>
      </c>
      <c r="F286" s="7">
        <v>0</v>
      </c>
      <c r="G286" s="7">
        <v>0</v>
      </c>
      <c r="H286" s="7">
        <v>0</v>
      </c>
      <c r="I286" s="7">
        <v>0</v>
      </c>
      <c r="J286" s="26">
        <v>0</v>
      </c>
      <c r="K286" s="7">
        <v>0</v>
      </c>
    </row>
    <row r="287" spans="3:11" x14ac:dyDescent="0.25">
      <c r="C287" t="s">
        <v>724</v>
      </c>
      <c r="D287" t="s">
        <v>725</v>
      </c>
      <c r="E287" s="7">
        <v>0</v>
      </c>
      <c r="F287" s="7">
        <v>0</v>
      </c>
      <c r="G287" s="7">
        <v>0</v>
      </c>
      <c r="H287" s="7">
        <v>0</v>
      </c>
      <c r="I287" s="7">
        <v>0</v>
      </c>
      <c r="J287" s="26">
        <v>0</v>
      </c>
      <c r="K287" s="7">
        <v>0</v>
      </c>
    </row>
    <row r="288" spans="3:11" x14ac:dyDescent="0.25">
      <c r="C288" t="s">
        <v>726</v>
      </c>
      <c r="D288" t="s">
        <v>727</v>
      </c>
      <c r="E288" s="7">
        <v>0</v>
      </c>
      <c r="F288" s="7">
        <v>0</v>
      </c>
      <c r="G288" s="7">
        <v>0</v>
      </c>
      <c r="H288" s="7">
        <v>0</v>
      </c>
      <c r="I288" s="7">
        <v>0</v>
      </c>
      <c r="J288" s="26">
        <v>0</v>
      </c>
      <c r="K288" s="7">
        <v>0</v>
      </c>
    </row>
    <row r="289" spans="3:11" x14ac:dyDescent="0.25">
      <c r="C289" t="s">
        <v>728</v>
      </c>
      <c r="D289" t="s">
        <v>729</v>
      </c>
      <c r="E289" s="7">
        <v>0</v>
      </c>
      <c r="F289" s="7">
        <v>0</v>
      </c>
      <c r="G289" s="7">
        <v>0</v>
      </c>
      <c r="H289" s="7">
        <v>0</v>
      </c>
      <c r="I289" s="7">
        <v>0</v>
      </c>
      <c r="J289" s="26">
        <v>0</v>
      </c>
      <c r="K289" s="7">
        <v>0</v>
      </c>
    </row>
    <row r="290" spans="3:11" x14ac:dyDescent="0.25">
      <c r="C290" t="s">
        <v>730</v>
      </c>
      <c r="D290" t="s">
        <v>731</v>
      </c>
      <c r="E290" s="7">
        <v>0</v>
      </c>
      <c r="F290" s="7">
        <v>0</v>
      </c>
      <c r="G290" s="7">
        <v>0</v>
      </c>
      <c r="H290" s="7">
        <v>0</v>
      </c>
      <c r="I290" s="7">
        <v>0</v>
      </c>
      <c r="J290" s="26">
        <v>0</v>
      </c>
      <c r="K290" s="7">
        <v>4.4000000000000004</v>
      </c>
    </row>
    <row r="291" spans="3:11" x14ac:dyDescent="0.25">
      <c r="C291" t="s">
        <v>732</v>
      </c>
      <c r="D291" t="s">
        <v>733</v>
      </c>
      <c r="E291" s="7">
        <v>0</v>
      </c>
      <c r="F291" s="7">
        <v>0</v>
      </c>
      <c r="G291" s="7">
        <v>0</v>
      </c>
      <c r="H291" s="7">
        <v>0</v>
      </c>
      <c r="I291" s="7">
        <v>0</v>
      </c>
      <c r="J291" s="26">
        <v>0</v>
      </c>
      <c r="K291" s="7">
        <v>0</v>
      </c>
    </row>
    <row r="292" spans="3:11" x14ac:dyDescent="0.25">
      <c r="C292" t="s">
        <v>734</v>
      </c>
      <c r="D292" t="s">
        <v>735</v>
      </c>
      <c r="E292" s="7">
        <v>17896</v>
      </c>
      <c r="F292" s="7">
        <v>18101</v>
      </c>
      <c r="G292" s="7">
        <v>17950.272727272728</v>
      </c>
      <c r="H292" s="7">
        <v>1295</v>
      </c>
      <c r="I292" s="7">
        <v>0</v>
      </c>
      <c r="J292" s="26">
        <v>7.2143750664715151E-2</v>
      </c>
      <c r="K292" s="7">
        <v>12.533329999999999</v>
      </c>
    </row>
    <row r="293" spans="3:11" x14ac:dyDescent="0.25">
      <c r="C293" t="s">
        <v>736</v>
      </c>
      <c r="D293" t="s">
        <v>737</v>
      </c>
      <c r="E293" s="7">
        <v>16624</v>
      </c>
      <c r="F293" s="7">
        <v>16780</v>
      </c>
      <c r="G293" s="7">
        <v>16520.363636363636</v>
      </c>
      <c r="H293" s="7">
        <v>1344</v>
      </c>
      <c r="I293" s="7">
        <v>0</v>
      </c>
      <c r="J293" s="26">
        <v>8.1354141445268646E-2</v>
      </c>
      <c r="K293" s="7">
        <v>12.533329999999999</v>
      </c>
    </row>
    <row r="294" spans="3:11" x14ac:dyDescent="0.25">
      <c r="C294" t="s">
        <v>738</v>
      </c>
      <c r="D294" t="s">
        <v>739</v>
      </c>
      <c r="E294" s="7">
        <v>18584</v>
      </c>
      <c r="F294" s="7">
        <v>17095</v>
      </c>
      <c r="G294" s="7">
        <v>17924.545454545456</v>
      </c>
      <c r="H294" s="7">
        <v>1489</v>
      </c>
      <c r="I294" s="7">
        <v>0</v>
      </c>
      <c r="J294" s="26">
        <v>8.3070446822538918E-2</v>
      </c>
      <c r="K294" s="7">
        <v>29.7</v>
      </c>
    </row>
    <row r="295" spans="3:11" x14ac:dyDescent="0.25">
      <c r="C295" t="s">
        <v>740</v>
      </c>
      <c r="D295" t="s">
        <v>741</v>
      </c>
      <c r="E295" s="7">
        <v>19505</v>
      </c>
      <c r="F295" s="7">
        <v>18183</v>
      </c>
      <c r="G295" s="7">
        <v>18786.090909090908</v>
      </c>
      <c r="H295" s="7">
        <v>1322</v>
      </c>
      <c r="I295" s="7">
        <v>0</v>
      </c>
      <c r="J295" s="26">
        <v>7.0371212744438583E-2</v>
      </c>
      <c r="K295" s="7">
        <v>24.9</v>
      </c>
    </row>
    <row r="296" spans="3:11" x14ac:dyDescent="0.25">
      <c r="C296" t="s">
        <v>742</v>
      </c>
      <c r="D296" t="s">
        <v>743</v>
      </c>
      <c r="E296" s="7">
        <v>16767</v>
      </c>
      <c r="F296" s="7">
        <v>17210</v>
      </c>
      <c r="G296" s="7">
        <v>16937.727272727272</v>
      </c>
      <c r="H296" s="7">
        <v>1057</v>
      </c>
      <c r="I296" s="7">
        <v>0</v>
      </c>
      <c r="J296" s="26">
        <v>6.2405066688135689E-2</v>
      </c>
      <c r="K296" s="7">
        <v>24.9</v>
      </c>
    </row>
    <row r="297" spans="3:11" x14ac:dyDescent="0.25">
      <c r="C297" t="s">
        <v>744</v>
      </c>
      <c r="D297" t="s">
        <v>745</v>
      </c>
      <c r="E297" s="7">
        <v>17517</v>
      </c>
      <c r="F297" s="7">
        <v>17673</v>
      </c>
      <c r="G297" s="7">
        <v>17435.18181818182</v>
      </c>
      <c r="H297" s="7">
        <v>1344</v>
      </c>
      <c r="I297" s="7">
        <v>0</v>
      </c>
      <c r="J297" s="26">
        <v>7.7085516745139138E-2</v>
      </c>
      <c r="K297" s="7">
        <v>24.9</v>
      </c>
    </row>
    <row r="298" spans="3:11" x14ac:dyDescent="0.25">
      <c r="C298" t="s">
        <v>746</v>
      </c>
      <c r="D298" t="s">
        <v>747</v>
      </c>
      <c r="E298" s="7">
        <v>19028</v>
      </c>
      <c r="F298" s="7">
        <v>17050</v>
      </c>
      <c r="G298" s="7">
        <v>18128.18181818182</v>
      </c>
      <c r="H298" s="7">
        <v>1978</v>
      </c>
      <c r="I298" s="7">
        <v>0</v>
      </c>
      <c r="J298" s="26">
        <v>0.10911188004613609</v>
      </c>
      <c r="K298" s="7">
        <v>16.16</v>
      </c>
    </row>
    <row r="299" spans="3:11" x14ac:dyDescent="0.25">
      <c r="C299" t="s">
        <v>748</v>
      </c>
      <c r="D299" t="s">
        <v>749</v>
      </c>
      <c r="E299" s="7">
        <v>18443</v>
      </c>
      <c r="F299" s="7">
        <v>17440</v>
      </c>
      <c r="G299" s="7">
        <v>17983.636363636364</v>
      </c>
      <c r="H299" s="7">
        <v>1003</v>
      </c>
      <c r="I299" s="7">
        <v>0</v>
      </c>
      <c r="J299" s="26">
        <v>5.5772924881205138E-2</v>
      </c>
      <c r="K299" s="7">
        <v>20.56</v>
      </c>
    </row>
    <row r="300" spans="3:11" x14ac:dyDescent="0.25">
      <c r="C300" t="s">
        <v>750</v>
      </c>
      <c r="D300" t="s">
        <v>751</v>
      </c>
      <c r="E300" s="7">
        <v>19742</v>
      </c>
      <c r="F300" s="7">
        <v>18358</v>
      </c>
      <c r="G300" s="7">
        <v>19145.090909090908</v>
      </c>
      <c r="H300" s="7">
        <v>1384</v>
      </c>
      <c r="I300" s="7">
        <v>0</v>
      </c>
      <c r="J300" s="26">
        <v>7.2290071986172585E-2</v>
      </c>
      <c r="K300" s="7">
        <v>27.8</v>
      </c>
    </row>
    <row r="301" spans="3:11" x14ac:dyDescent="0.25">
      <c r="C301" t="s">
        <v>752</v>
      </c>
      <c r="D301" t="s">
        <v>753</v>
      </c>
      <c r="E301" s="7">
        <v>17873</v>
      </c>
      <c r="F301" s="7">
        <v>17616</v>
      </c>
      <c r="G301" s="7">
        <v>17702.909090909092</v>
      </c>
      <c r="H301" s="7">
        <v>1756.9999999999998</v>
      </c>
      <c r="I301" s="7">
        <v>0</v>
      </c>
      <c r="J301" s="26">
        <v>9.9249224575313752E-2</v>
      </c>
      <c r="K301" s="7">
        <v>28.33333</v>
      </c>
    </row>
  </sheetData>
  <conditionalFormatting pivot="1" sqref="J15:J301">
    <cfRule type="colorScale" priority="1">
      <colorScale>
        <cfvo type="min"/>
        <cfvo type="max"/>
        <color rgb="FFFCFCFF"/>
        <color rgb="FF63BE7B"/>
      </colorScale>
    </cfRule>
  </conditionalFormatting>
  <pageMargins left="0.25" right="0.25" top="0.75" bottom="0.75" header="0.3" footer="0.3"/>
  <pageSetup scale="66" fitToHeight="0" orientation="landscape" horizontalDpi="300" verticalDpi="300" r:id="rId2"/>
  <headerFooter>
    <oddFooter>&amp;C&amp;D&amp;R&amp;N</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307"/>
  <sheetViews>
    <sheetView showGridLines="0" topLeftCell="B2" workbookViewId="0"/>
  </sheetViews>
  <sheetFormatPr defaultRowHeight="15" x14ac:dyDescent="0.25"/>
  <cols>
    <col min="1" max="1" width="9.140625" hidden="1" customWidth="1"/>
    <col min="3" max="3" width="33.42578125" bestFit="1" customWidth="1"/>
    <col min="4" max="4" width="22" bestFit="1" customWidth="1"/>
    <col min="5" max="5" width="43.28515625" bestFit="1" customWidth="1"/>
    <col min="6" max="6" width="26.140625" bestFit="1" customWidth="1"/>
    <col min="7" max="7" width="21" bestFit="1" customWidth="1"/>
    <col min="8" max="8" width="18.140625" bestFit="1" customWidth="1"/>
    <col min="9" max="9" width="20.42578125" bestFit="1" customWidth="1"/>
    <col min="10" max="10" width="13.5703125" bestFit="1" customWidth="1"/>
    <col min="11" max="11" width="15.85546875" bestFit="1" customWidth="1"/>
    <col min="12" max="12" width="18.42578125" bestFit="1" customWidth="1"/>
    <col min="13" max="13" width="14.140625" bestFit="1" customWidth="1"/>
    <col min="14" max="14" width="13.5703125" bestFit="1" customWidth="1"/>
    <col min="15" max="15" width="23.28515625" bestFit="1" customWidth="1"/>
    <col min="16" max="24" width="17.5703125" bestFit="1" customWidth="1"/>
  </cols>
  <sheetData>
    <row r="1" spans="1:45" hidden="1" x14ac:dyDescent="0.25">
      <c r="A1" s="8" t="s">
        <v>2675</v>
      </c>
      <c r="C1" t="s">
        <v>0</v>
      </c>
      <c r="D1" t="s">
        <v>66</v>
      </c>
      <c r="E1" t="s">
        <v>14</v>
      </c>
      <c r="F1" t="s">
        <v>14</v>
      </c>
      <c r="G1" t="s">
        <v>14</v>
      </c>
      <c r="H1" t="s">
        <v>14</v>
      </c>
      <c r="I1" t="s">
        <v>14</v>
      </c>
      <c r="J1" t="s">
        <v>14</v>
      </c>
      <c r="K1" t="s">
        <v>14</v>
      </c>
      <c r="L1" t="s">
        <v>14</v>
      </c>
      <c r="M1" t="s">
        <v>14</v>
      </c>
      <c r="N1" t="s">
        <v>14</v>
      </c>
      <c r="O1" t="s">
        <v>14</v>
      </c>
      <c r="P1" t="s">
        <v>14</v>
      </c>
      <c r="Q1" t="s">
        <v>14</v>
      </c>
      <c r="R1" t="s">
        <v>14</v>
      </c>
      <c r="S1" t="s">
        <v>14</v>
      </c>
      <c r="T1" t="s">
        <v>14</v>
      </c>
      <c r="U1" t="s">
        <v>14</v>
      </c>
      <c r="V1" t="s">
        <v>14</v>
      </c>
      <c r="W1" t="s">
        <v>14</v>
      </c>
      <c r="X1" t="s">
        <v>14</v>
      </c>
      <c r="Y1" t="s">
        <v>454</v>
      </c>
    </row>
    <row r="3" spans="1:45" x14ac:dyDescent="0.25">
      <c r="A3" t="s">
        <v>82</v>
      </c>
      <c r="C3" t="s">
        <v>8</v>
      </c>
      <c r="D3" s="1" t="str">
        <f>"01/01/2017"</f>
        <v>01/01/2017</v>
      </c>
      <c r="E3" s="1"/>
      <c r="F3" s="1"/>
      <c r="G3" s="1"/>
      <c r="H3" s="1"/>
      <c r="I3" s="1"/>
      <c r="J3" s="1"/>
      <c r="K3" s="1"/>
      <c r="L3" s="1"/>
      <c r="M3" s="1"/>
      <c r="N3" s="1"/>
      <c r="O3" s="1"/>
      <c r="P3" s="1"/>
      <c r="Q3" s="1"/>
      <c r="R3" s="1"/>
      <c r="S3" s="1"/>
      <c r="T3" s="1"/>
      <c r="U3" s="1"/>
      <c r="V3" s="1"/>
      <c r="W3" s="1"/>
      <c r="X3" s="1"/>
      <c r="Y3" s="28" t="s">
        <v>453</v>
      </c>
    </row>
    <row r="4" spans="1:45" x14ac:dyDescent="0.25">
      <c r="A4" t="s">
        <v>82</v>
      </c>
      <c r="C4" t="s">
        <v>9</v>
      </c>
      <c r="D4" s="1" t="str">
        <f>"06/06/2017"</f>
        <v>06/06/2017</v>
      </c>
      <c r="E4" s="1"/>
      <c r="F4" s="1"/>
      <c r="G4" s="1"/>
      <c r="H4" s="1"/>
      <c r="I4" s="1"/>
      <c r="J4" s="1"/>
      <c r="K4" s="1"/>
      <c r="L4" s="1"/>
      <c r="M4" s="1"/>
      <c r="N4" s="1"/>
      <c r="O4" s="1"/>
      <c r="P4" s="1"/>
      <c r="Q4" s="1"/>
      <c r="R4" s="1"/>
      <c r="S4" s="1"/>
      <c r="T4" s="1"/>
      <c r="U4" s="1"/>
      <c r="V4" s="1"/>
      <c r="W4" s="1"/>
      <c r="X4" s="1"/>
      <c r="Y4" s="28" t="s">
        <v>453</v>
      </c>
    </row>
    <row r="5" spans="1:45" hidden="1" x14ac:dyDescent="0.25">
      <c r="A5" s="8" t="s">
        <v>51</v>
      </c>
      <c r="C5" t="s">
        <v>52</v>
      </c>
      <c r="D5" s="21" t="s">
        <v>53</v>
      </c>
      <c r="E5" s="21"/>
      <c r="F5" s="21"/>
      <c r="G5" s="21"/>
      <c r="H5" s="21"/>
      <c r="I5" s="21"/>
      <c r="J5" s="21"/>
      <c r="K5" s="21"/>
      <c r="L5" s="21"/>
      <c r="M5" s="21"/>
      <c r="N5" s="21"/>
      <c r="O5" s="21"/>
      <c r="P5" s="21"/>
      <c r="Q5" s="21"/>
      <c r="R5" s="21"/>
      <c r="S5" s="21"/>
      <c r="T5" s="21"/>
      <c r="U5" s="21"/>
      <c r="V5" s="21"/>
      <c r="W5" s="21"/>
      <c r="X5" s="21"/>
      <c r="AK5" t="s">
        <v>20</v>
      </c>
      <c r="AL5">
        <f>AS10+1</f>
        <v>10</v>
      </c>
    </row>
    <row r="6" spans="1:45" hidden="1" x14ac:dyDescent="0.25">
      <c r="A6" s="8" t="s">
        <v>51</v>
      </c>
      <c r="C6" t="s">
        <v>54</v>
      </c>
      <c r="D6" t="str">
        <f>$D$3&amp;".."&amp;$D$4</f>
        <v>01/01/2017..06/06/2017</v>
      </c>
      <c r="AK6" t="s">
        <v>59</v>
      </c>
      <c r="AL6">
        <f>ROUND((D4-D3)/AL5,0)</f>
        <v>16</v>
      </c>
    </row>
    <row r="8" spans="1:45" x14ac:dyDescent="0.25">
      <c r="A8" s="8" t="s">
        <v>57</v>
      </c>
      <c r="C8" s="9" t="s">
        <v>55</v>
      </c>
      <c r="D8" s="10" t="s">
        <v>56</v>
      </c>
      <c r="E8" s="12"/>
      <c r="F8" s="12"/>
      <c r="G8" s="12"/>
      <c r="H8" s="12"/>
      <c r="I8" s="12"/>
      <c r="J8" s="12"/>
      <c r="K8" s="12"/>
      <c r="L8" s="12"/>
      <c r="M8" s="12"/>
      <c r="N8" s="12"/>
      <c r="O8" s="12"/>
      <c r="P8" s="12"/>
      <c r="Q8" s="12"/>
      <c r="R8" s="12"/>
      <c r="S8" s="12"/>
      <c r="T8" s="12"/>
      <c r="U8" s="12"/>
      <c r="V8" s="12"/>
      <c r="W8" s="12"/>
      <c r="X8" s="12"/>
    </row>
    <row r="9" spans="1:45" x14ac:dyDescent="0.25">
      <c r="A9" s="8" t="s">
        <v>57</v>
      </c>
      <c r="C9" s="17" t="s">
        <v>7</v>
      </c>
      <c r="D9" s="17"/>
      <c r="E9" s="12"/>
      <c r="F9" s="12"/>
      <c r="G9" s="12"/>
      <c r="H9" s="12"/>
      <c r="I9" s="12"/>
      <c r="J9" s="12"/>
      <c r="K9" s="12"/>
      <c r="L9" s="12"/>
      <c r="M9" s="12"/>
      <c r="N9" s="12"/>
      <c r="O9" s="12"/>
      <c r="P9" s="12"/>
      <c r="Q9" s="12"/>
      <c r="R9" s="12"/>
      <c r="S9" s="12"/>
      <c r="T9" s="12"/>
      <c r="U9" s="12"/>
      <c r="V9" s="12"/>
      <c r="W9" s="12"/>
      <c r="X9" s="12"/>
    </row>
    <row r="10" spans="1:45" hidden="1" x14ac:dyDescent="0.25">
      <c r="A10" s="8" t="s">
        <v>51</v>
      </c>
      <c r="C10" s="18" t="s">
        <v>11</v>
      </c>
      <c r="D10" s="18"/>
      <c r="E10" s="13"/>
      <c r="F10" s="13"/>
      <c r="G10" s="13"/>
      <c r="H10" s="13"/>
      <c r="I10" s="13"/>
      <c r="J10" s="13"/>
      <c r="K10" s="13"/>
      <c r="L10" s="13"/>
      <c r="M10" s="13"/>
      <c r="N10" s="13"/>
      <c r="O10" s="13"/>
      <c r="P10" s="13"/>
      <c r="Q10" s="13"/>
      <c r="R10" s="13"/>
      <c r="S10" s="13"/>
      <c r="T10" s="13"/>
      <c r="U10" s="13"/>
      <c r="V10" s="13"/>
      <c r="W10" s="13"/>
      <c r="X10" s="13"/>
      <c r="AK10" s="4">
        <v>1</v>
      </c>
      <c r="AL10" s="4">
        <v>2</v>
      </c>
      <c r="AM10" s="4">
        <v>3</v>
      </c>
      <c r="AN10" s="4">
        <v>4</v>
      </c>
      <c r="AO10" s="4">
        <v>5</v>
      </c>
      <c r="AP10" s="4">
        <v>6</v>
      </c>
      <c r="AQ10" s="4">
        <v>7</v>
      </c>
      <c r="AR10" s="4">
        <v>8</v>
      </c>
      <c r="AS10" s="4">
        <v>9</v>
      </c>
    </row>
    <row r="11" spans="1:45" hidden="1" x14ac:dyDescent="0.25">
      <c r="A11" s="8" t="s">
        <v>51</v>
      </c>
      <c r="C11" s="19" t="s">
        <v>58</v>
      </c>
      <c r="D11" s="20" t="str">
        <f>".."&amp;$D$3</f>
        <v>..01/01/2017</v>
      </c>
      <c r="E11" s="20"/>
      <c r="F11" s="20"/>
      <c r="G11" s="20"/>
      <c r="H11" s="20"/>
      <c r="I11" s="20"/>
      <c r="J11" s="20"/>
      <c r="K11" s="20"/>
      <c r="L11" s="20"/>
      <c r="M11" s="20"/>
      <c r="N11" s="20"/>
      <c r="O11" s="20"/>
      <c r="P11" s="20"/>
      <c r="Q11" s="20"/>
      <c r="R11" s="20"/>
      <c r="S11" s="20"/>
      <c r="T11" s="20"/>
      <c r="U11" s="20"/>
      <c r="V11" s="20"/>
      <c r="W11" s="20"/>
      <c r="X11" s="20"/>
      <c r="Y11" s="20" t="str">
        <f>".."&amp;TEXT($D$3,$D$5)</f>
        <v>..01/01/2017</v>
      </c>
      <c r="AK11" s="2">
        <f>$D$3+1</f>
        <v>42737</v>
      </c>
      <c r="AL11" s="2"/>
      <c r="AM11" s="2"/>
      <c r="AN11" s="2"/>
      <c r="AO11" s="2"/>
      <c r="AP11" s="2"/>
      <c r="AQ11" s="2"/>
      <c r="AR11" s="2"/>
      <c r="AS11" s="2"/>
    </row>
    <row r="12" spans="1:45" hidden="1" x14ac:dyDescent="0.25">
      <c r="A12" s="8" t="s">
        <v>51</v>
      </c>
      <c r="C12" s="18" t="s">
        <v>5</v>
      </c>
      <c r="D12" s="18"/>
      <c r="E12" s="18"/>
      <c r="F12" s="18"/>
      <c r="G12" s="18"/>
      <c r="H12" s="18"/>
      <c r="I12" s="18"/>
      <c r="J12" s="18"/>
      <c r="K12" s="18"/>
      <c r="L12" s="18"/>
      <c r="M12" s="18"/>
      <c r="N12" s="18"/>
      <c r="O12" s="18"/>
      <c r="P12" s="18"/>
      <c r="Q12" s="18"/>
      <c r="R12" s="18"/>
      <c r="S12" s="18"/>
      <c r="T12" s="18"/>
      <c r="U12" s="18"/>
      <c r="V12" s="18"/>
      <c r="W12" s="18"/>
      <c r="X12" s="18"/>
      <c r="Y12" s="18"/>
      <c r="AK12" s="2">
        <f>AK11+$AL$6</f>
        <v>42753</v>
      </c>
      <c r="AL12" s="2">
        <f t="shared" ref="AL12:AS12" si="0">AK12+$AL$6+1</f>
        <v>42770</v>
      </c>
      <c r="AM12" s="2">
        <f t="shared" si="0"/>
        <v>42787</v>
      </c>
      <c r="AN12" s="2">
        <f t="shared" si="0"/>
        <v>42804</v>
      </c>
      <c r="AO12" s="2">
        <f t="shared" si="0"/>
        <v>42821</v>
      </c>
      <c r="AP12" s="2">
        <f t="shared" si="0"/>
        <v>42838</v>
      </c>
      <c r="AQ12" s="2">
        <f t="shared" si="0"/>
        <v>42855</v>
      </c>
      <c r="AR12" s="2">
        <f t="shared" si="0"/>
        <v>42872</v>
      </c>
      <c r="AS12" s="2">
        <f t="shared" si="0"/>
        <v>42889</v>
      </c>
    </row>
    <row r="13" spans="1:45" hidden="1" x14ac:dyDescent="0.25">
      <c r="A13" s="8" t="s">
        <v>51</v>
      </c>
      <c r="C13" s="19" t="s">
        <v>58</v>
      </c>
      <c r="D13" s="20" t="str">
        <f>".."&amp;$D$4</f>
        <v>..06/06/2017</v>
      </c>
      <c r="E13" s="20"/>
      <c r="F13" s="20"/>
      <c r="G13" s="20"/>
      <c r="H13" s="20"/>
      <c r="I13" s="20"/>
      <c r="J13" s="20"/>
      <c r="K13" s="20"/>
      <c r="L13" s="20"/>
      <c r="M13" s="20"/>
      <c r="N13" s="20"/>
      <c r="O13" s="20"/>
      <c r="P13" s="20"/>
      <c r="Q13" s="20"/>
      <c r="R13" s="20"/>
      <c r="S13" s="20"/>
      <c r="T13" s="20"/>
      <c r="U13" s="20"/>
      <c r="V13" s="20"/>
      <c r="W13" s="20"/>
      <c r="X13" s="20"/>
      <c r="Y13" s="20" t="str">
        <f>".."&amp;TEXT($D$4,$D$5)</f>
        <v>..06/06/2017</v>
      </c>
      <c r="AK13" s="2" t="str">
        <f t="shared" ref="AK13:AS13" si="1">".."&amp;AK12</f>
        <v>..42753</v>
      </c>
      <c r="AL13" s="2" t="str">
        <f t="shared" si="1"/>
        <v>..42770</v>
      </c>
      <c r="AM13" s="2" t="str">
        <f t="shared" si="1"/>
        <v>..42787</v>
      </c>
      <c r="AN13" s="2" t="str">
        <f t="shared" si="1"/>
        <v>..42804</v>
      </c>
      <c r="AO13" s="2" t="str">
        <f t="shared" si="1"/>
        <v>..42821</v>
      </c>
      <c r="AP13" s="2" t="str">
        <f t="shared" si="1"/>
        <v>..42838</v>
      </c>
      <c r="AQ13" s="2" t="str">
        <f t="shared" si="1"/>
        <v>..42855</v>
      </c>
      <c r="AR13" s="2" t="str">
        <f t="shared" si="1"/>
        <v>..42872</v>
      </c>
      <c r="AS13" s="2" t="str">
        <f t="shared" si="1"/>
        <v>..42889</v>
      </c>
    </row>
    <row r="14" spans="1:45" x14ac:dyDescent="0.25">
      <c r="A14" s="8"/>
      <c r="C14" s="11"/>
    </row>
    <row r="16" spans="1:45" hidden="1" x14ac:dyDescent="0.25">
      <c r="A16" s="8" t="s">
        <v>51</v>
      </c>
      <c r="D16" s="12" t="s">
        <v>60</v>
      </c>
      <c r="E16" s="12"/>
      <c r="F16" s="12"/>
      <c r="G16" s="12"/>
      <c r="H16" s="12"/>
      <c r="I16" s="12"/>
      <c r="J16" s="12"/>
      <c r="K16" s="12"/>
      <c r="L16" s="12"/>
      <c r="M16" s="12"/>
      <c r="N16" s="12"/>
      <c r="O16" s="12"/>
      <c r="P16" s="12"/>
      <c r="Q16" s="12"/>
      <c r="R16" s="12"/>
      <c r="S16" s="12"/>
      <c r="T16" s="12"/>
      <c r="U16" s="12"/>
      <c r="V16" s="12"/>
      <c r="W16" s="12"/>
      <c r="X16" s="12"/>
      <c r="Y16" s="8" t="str">
        <f>"∞||""Item Ledger Entry"",""Item No."",""=No."""</f>
        <v>∞||"Item Ledger Entry","Item No.","=No."</v>
      </c>
    </row>
    <row r="17" spans="1:45" hidden="1" x14ac:dyDescent="0.25">
      <c r="A17" s="8" t="s">
        <v>51</v>
      </c>
      <c r="D17" s="12" t="s">
        <v>61</v>
      </c>
      <c r="E17" s="12"/>
      <c r="F17" s="12"/>
      <c r="G17" s="12"/>
      <c r="H17" s="12"/>
      <c r="I17" s="12"/>
      <c r="J17" s="12"/>
      <c r="K17" s="12"/>
      <c r="L17" s="12"/>
      <c r="M17" s="12"/>
      <c r="N17" s="12"/>
      <c r="O17" s="12"/>
      <c r="P17" s="12"/>
      <c r="Q17" s="12"/>
      <c r="R17" s="12"/>
      <c r="S17" s="12"/>
      <c r="T17" s="12"/>
      <c r="U17" s="12"/>
      <c r="V17" s="12"/>
      <c r="W17" s="12"/>
      <c r="X17" s="12"/>
      <c r="Y17" s="8" t="s">
        <v>10</v>
      </c>
      <c r="Z17" s="8" t="s">
        <v>3</v>
      </c>
      <c r="AA17" s="8" t="s">
        <v>39</v>
      </c>
      <c r="AB17" s="8" t="s">
        <v>40</v>
      </c>
      <c r="AC17" s="8" t="s">
        <v>41</v>
      </c>
      <c r="AD17" s="8" t="s">
        <v>42</v>
      </c>
      <c r="AE17" s="8" t="s">
        <v>43</v>
      </c>
      <c r="AF17" s="8" t="s">
        <v>21</v>
      </c>
      <c r="AG17" s="8" t="s">
        <v>11</v>
      </c>
      <c r="AH17" s="8" t="s">
        <v>5</v>
      </c>
      <c r="AI17" s="8" t="s">
        <v>12</v>
      </c>
      <c r="AJ17" s="8" t="s">
        <v>6</v>
      </c>
      <c r="AK17" s="8" t="str">
        <f t="shared" ref="AK17:AS17" si="2">"Qty @ end of P"&amp;AK10</f>
        <v>Qty @ end of P1</v>
      </c>
      <c r="AL17" s="8" t="str">
        <f t="shared" si="2"/>
        <v>Qty @ end of P2</v>
      </c>
      <c r="AM17" s="8" t="str">
        <f t="shared" si="2"/>
        <v>Qty @ end of P3</v>
      </c>
      <c r="AN17" s="8" t="str">
        <f t="shared" si="2"/>
        <v>Qty @ end of P4</v>
      </c>
      <c r="AO17" s="8" t="str">
        <f t="shared" si="2"/>
        <v>Qty @ end of P5</v>
      </c>
      <c r="AP17" s="8" t="str">
        <f t="shared" si="2"/>
        <v>Qty @ end of P6</v>
      </c>
      <c r="AQ17" s="8" t="str">
        <f t="shared" si="2"/>
        <v>Qty @ end of P7</v>
      </c>
      <c r="AR17" s="8" t="str">
        <f t="shared" si="2"/>
        <v>Qty @ end of P8</v>
      </c>
      <c r="AS17" s="8" t="str">
        <f t="shared" si="2"/>
        <v>Qty @ end of P9</v>
      </c>
    </row>
    <row r="18" spans="1:45" hidden="1" x14ac:dyDescent="0.25">
      <c r="A18" s="8" t="s">
        <v>51</v>
      </c>
      <c r="D18" s="12" t="s">
        <v>62</v>
      </c>
      <c r="E18" s="12"/>
      <c r="F18" s="12"/>
      <c r="G18" s="12"/>
      <c r="H18" s="12"/>
      <c r="I18" s="12"/>
      <c r="J18" s="12"/>
      <c r="K18" s="12"/>
      <c r="L18" s="12"/>
      <c r="M18" s="12"/>
      <c r="N18" s="12"/>
      <c r="O18" s="12"/>
      <c r="P18" s="12"/>
      <c r="Q18" s="12"/>
      <c r="R18" s="12"/>
      <c r="S18" s="12"/>
      <c r="T18" s="12"/>
      <c r="U18" s="12"/>
      <c r="V18" s="12"/>
      <c r="W18" s="12"/>
      <c r="X18" s="12"/>
      <c r="Y18" s="8" t="s">
        <v>4</v>
      </c>
      <c r="Z18" s="8" t="s">
        <v>3</v>
      </c>
      <c r="AA18" s="8" t="s">
        <v>39</v>
      </c>
      <c r="AB18" s="8" t="s">
        <v>40</v>
      </c>
      <c r="AC18" s="8" t="s">
        <v>41</v>
      </c>
      <c r="AD18" s="8" t="s">
        <v>42</v>
      </c>
      <c r="AE18" s="8" t="s">
        <v>43</v>
      </c>
      <c r="AF18" s="8" t="str">
        <f>"LinkField([Item Ledger Entry],[Location Code])"</f>
        <v>LinkField([Item Ledger Entry],[Location Code])</v>
      </c>
      <c r="AG18" s="8" t="str">
        <f>"LinkSum([Item Ledger Entry],[Quantity],[Posting Date],[..01/01/2017])"</f>
        <v>LinkSum([Item Ledger Entry],[Quantity],[Posting Date],[..01/01/2017])</v>
      </c>
      <c r="AH18" s="8" t="str">
        <f>"LinkSum([Item Ledger Entry],[Quantity],[Posting Date],[..06/06/2017])"</f>
        <v>LinkSum([Item Ledger Entry],[Quantity],[Posting Date],[..06/06/2017])</v>
      </c>
      <c r="AI18" s="8" t="str">
        <f>"LinkSum([Item Ledger Entry],[Quantity],[Posting Date],[01/01/2017..06/06/2017],[Entry Type],[Sale])"</f>
        <v>LinkSum([Item Ledger Entry],[Quantity],[Posting Date],[01/01/2017..06/06/2017],[Entry Type],[Sale])</v>
      </c>
      <c r="AJ18" s="8" t="str">
        <f>"LinkSum([Item Ledger Entry],[Quantity],[Posting Date],[01/01/2017..06/06/2017],[Entry Type],[Negative Adjmt.])"</f>
        <v>LinkSum([Item Ledger Entry],[Quantity],[Posting Date],[01/01/2017..06/06/2017],[Entry Type],[Negative Adjmt.])</v>
      </c>
      <c r="AK18" s="8" t="str">
        <f>"LinkSum([Item Ledger Entry],[Quantity],[Posting Date],[..42753])"</f>
        <v>LinkSum([Item Ledger Entry],[Quantity],[Posting Date],[..42753])</v>
      </c>
      <c r="AL18" s="8" t="str">
        <f>"LinkSum([Item Ledger Entry],[Quantity],[Posting Date],[..42770])"</f>
        <v>LinkSum([Item Ledger Entry],[Quantity],[Posting Date],[..42770])</v>
      </c>
      <c r="AM18" s="8" t="str">
        <f>"LinkSum([Item Ledger Entry],[Quantity],[Posting Date],[..42787])"</f>
        <v>LinkSum([Item Ledger Entry],[Quantity],[Posting Date],[..42787])</v>
      </c>
      <c r="AN18" s="8" t="str">
        <f>"LinkSum([Item Ledger Entry],[Quantity],[Posting Date],[..42804])"</f>
        <v>LinkSum([Item Ledger Entry],[Quantity],[Posting Date],[..42804])</v>
      </c>
      <c r="AO18" s="8" t="str">
        <f>"LinkSum([Item Ledger Entry],[Quantity],[Posting Date],[..42821])"</f>
        <v>LinkSum([Item Ledger Entry],[Quantity],[Posting Date],[..42821])</v>
      </c>
      <c r="AP18" s="8" t="str">
        <f>"LinkSum([Item Ledger Entry],[Quantity],[Posting Date],[..42838])"</f>
        <v>LinkSum([Item Ledger Entry],[Quantity],[Posting Date],[..42838])</v>
      </c>
      <c r="AQ18" s="8" t="str">
        <f>"LinkSum([Item Ledger Entry],[Quantity],[Posting Date],[..42855])"</f>
        <v>LinkSum([Item Ledger Entry],[Quantity],[Posting Date],[..42855])</v>
      </c>
      <c r="AR18" s="8" t="str">
        <f>"LinkSum([Item Ledger Entry],[Quantity],[Posting Date],[..42872])"</f>
        <v>LinkSum([Item Ledger Entry],[Quantity],[Posting Date],[..42872])</v>
      </c>
      <c r="AS18" s="8" t="str">
        <f>"LinkSum([Item Ledger Entry],[Quantity],[Posting Date],[..42889])"</f>
        <v>LinkSum([Item Ledger Entry],[Quantity],[Posting Date],[..42889])</v>
      </c>
    </row>
    <row r="19" spans="1:45" x14ac:dyDescent="0.25">
      <c r="D19" t="s">
        <v>10</v>
      </c>
      <c r="E19" t="s">
        <v>3</v>
      </c>
      <c r="F19" t="s">
        <v>39</v>
      </c>
      <c r="G19" t="s">
        <v>40</v>
      </c>
      <c r="H19" t="s">
        <v>41</v>
      </c>
      <c r="I19" t="s">
        <v>42</v>
      </c>
      <c r="J19" t="s">
        <v>43</v>
      </c>
      <c r="K19" t="s">
        <v>21</v>
      </c>
      <c r="L19" t="s">
        <v>11</v>
      </c>
      <c r="M19" t="s">
        <v>5</v>
      </c>
      <c r="N19" t="s">
        <v>12</v>
      </c>
      <c r="O19" t="s">
        <v>6</v>
      </c>
      <c r="P19" t="s">
        <v>30</v>
      </c>
      <c r="Q19" t="s">
        <v>31</v>
      </c>
      <c r="R19" t="s">
        <v>32</v>
      </c>
      <c r="S19" t="s">
        <v>33</v>
      </c>
      <c r="T19" t="s">
        <v>34</v>
      </c>
      <c r="U19" t="s">
        <v>35</v>
      </c>
      <c r="V19" t="s">
        <v>36</v>
      </c>
      <c r="W19" t="s">
        <v>37</v>
      </c>
      <c r="X19" t="s">
        <v>38</v>
      </c>
    </row>
    <row r="20" spans="1:45" x14ac:dyDescent="0.25">
      <c r="A20" t="s">
        <v>13</v>
      </c>
      <c r="D20" s="27" t="s">
        <v>160</v>
      </c>
      <c r="E20" s="27" t="s">
        <v>161</v>
      </c>
      <c r="F20" s="27" t="s">
        <v>118</v>
      </c>
      <c r="G20" s="27" t="s">
        <v>162</v>
      </c>
      <c r="H20" s="27" t="s">
        <v>145</v>
      </c>
      <c r="I20" s="27" t="s">
        <v>145</v>
      </c>
      <c r="J20">
        <v>53.703789999999998</v>
      </c>
      <c r="K20" s="27" t="s">
        <v>165</v>
      </c>
      <c r="L20">
        <v>1650.0000000000002</v>
      </c>
      <c r="M20">
        <v>1650.0000000000002</v>
      </c>
      <c r="N20">
        <v>0</v>
      </c>
      <c r="O20">
        <v>0</v>
      </c>
      <c r="P20">
        <v>1650.0000000000002</v>
      </c>
      <c r="Q20">
        <v>1650.0000000000002</v>
      </c>
      <c r="R20">
        <v>1650.0000000000002</v>
      </c>
      <c r="S20">
        <v>1650.0000000000002</v>
      </c>
      <c r="T20">
        <v>1650.0000000000002</v>
      </c>
      <c r="U20">
        <v>1650.0000000000002</v>
      </c>
      <c r="V20">
        <v>1650.0000000000002</v>
      </c>
      <c r="W20">
        <v>1650.0000000000002</v>
      </c>
      <c r="X20">
        <v>1650.0000000000002</v>
      </c>
    </row>
    <row r="21" spans="1:45" x14ac:dyDescent="0.25">
      <c r="A21" t="s">
        <v>13</v>
      </c>
      <c r="D21" s="27" t="s">
        <v>163</v>
      </c>
      <c r="E21" s="27" t="s">
        <v>164</v>
      </c>
      <c r="F21" s="27" t="s">
        <v>118</v>
      </c>
      <c r="G21" s="27" t="s">
        <v>162</v>
      </c>
      <c r="H21" s="27" t="s">
        <v>145</v>
      </c>
      <c r="I21" s="27" t="s">
        <v>145</v>
      </c>
      <c r="J21">
        <v>42.192869999999999</v>
      </c>
      <c r="K21" s="27" t="s">
        <v>165</v>
      </c>
      <c r="L21">
        <v>4798</v>
      </c>
      <c r="M21">
        <v>5277</v>
      </c>
      <c r="N21">
        <v>-721</v>
      </c>
      <c r="O21">
        <v>0</v>
      </c>
      <c r="P21">
        <v>4780</v>
      </c>
      <c r="Q21">
        <v>4682</v>
      </c>
      <c r="R21">
        <v>4580</v>
      </c>
      <c r="S21">
        <v>4533</v>
      </c>
      <c r="T21">
        <v>4524</v>
      </c>
      <c r="U21">
        <v>4962</v>
      </c>
      <c r="V21">
        <v>4878</v>
      </c>
      <c r="W21">
        <v>4721</v>
      </c>
      <c r="X21">
        <v>5277</v>
      </c>
    </row>
    <row r="22" spans="1:45" x14ac:dyDescent="0.25">
      <c r="A22" t="s">
        <v>13</v>
      </c>
      <c r="D22" s="27" t="s">
        <v>166</v>
      </c>
      <c r="E22" s="27" t="s">
        <v>167</v>
      </c>
      <c r="F22" s="27" t="s">
        <v>118</v>
      </c>
      <c r="G22" s="27" t="s">
        <v>162</v>
      </c>
      <c r="H22" s="27" t="s">
        <v>145</v>
      </c>
      <c r="I22" s="27" t="s">
        <v>145</v>
      </c>
      <c r="J22">
        <v>51.922230000000006</v>
      </c>
      <c r="K22" s="27" t="s">
        <v>165</v>
      </c>
      <c r="L22">
        <v>11485</v>
      </c>
      <c r="M22">
        <v>10236</v>
      </c>
      <c r="N22">
        <v>-5917</v>
      </c>
      <c r="O22">
        <v>0</v>
      </c>
      <c r="P22">
        <v>10937</v>
      </c>
      <c r="Q22">
        <v>10311</v>
      </c>
      <c r="R22">
        <v>9165</v>
      </c>
      <c r="S22">
        <v>8864</v>
      </c>
      <c r="T22">
        <v>7909</v>
      </c>
      <c r="U22">
        <v>9000</v>
      </c>
      <c r="V22">
        <v>8658</v>
      </c>
      <c r="W22">
        <v>7897</v>
      </c>
      <c r="X22">
        <v>10260</v>
      </c>
    </row>
    <row r="23" spans="1:45" x14ac:dyDescent="0.25">
      <c r="A23" t="s">
        <v>13</v>
      </c>
      <c r="D23" s="27" t="s">
        <v>168</v>
      </c>
      <c r="E23" s="27" t="s">
        <v>169</v>
      </c>
      <c r="F23" s="27" t="s">
        <v>118</v>
      </c>
      <c r="G23" s="27" t="s">
        <v>162</v>
      </c>
      <c r="H23" s="27" t="s">
        <v>145</v>
      </c>
      <c r="I23" s="27" t="s">
        <v>145</v>
      </c>
      <c r="J23">
        <v>48.44997</v>
      </c>
      <c r="K23" s="27" t="s">
        <v>165</v>
      </c>
      <c r="L23">
        <v>14101</v>
      </c>
      <c r="M23">
        <v>13038.000000000002</v>
      </c>
      <c r="N23">
        <v>-6964</v>
      </c>
      <c r="O23">
        <v>0</v>
      </c>
      <c r="P23">
        <v>13112</v>
      </c>
      <c r="Q23">
        <v>12763</v>
      </c>
      <c r="R23">
        <v>11491</v>
      </c>
      <c r="S23">
        <v>10952</v>
      </c>
      <c r="T23">
        <v>10493</v>
      </c>
      <c r="U23">
        <v>12216.999999999998</v>
      </c>
      <c r="V23">
        <v>11611</v>
      </c>
      <c r="W23">
        <v>10727</v>
      </c>
      <c r="X23">
        <v>13086</v>
      </c>
    </row>
    <row r="24" spans="1:45" x14ac:dyDescent="0.25">
      <c r="A24" t="s">
        <v>13</v>
      </c>
      <c r="D24" s="27" t="s">
        <v>170</v>
      </c>
      <c r="E24" s="27" t="s">
        <v>171</v>
      </c>
      <c r="F24" s="27" t="s">
        <v>118</v>
      </c>
      <c r="G24" s="27" t="s">
        <v>162</v>
      </c>
      <c r="H24" s="27" t="s">
        <v>145</v>
      </c>
      <c r="I24" s="27" t="s">
        <v>145</v>
      </c>
      <c r="J24">
        <v>48.978560000000002</v>
      </c>
      <c r="K24" s="27" t="s">
        <v>165</v>
      </c>
      <c r="L24">
        <v>6092.9999999999991</v>
      </c>
      <c r="M24">
        <v>5430</v>
      </c>
      <c r="N24">
        <v>-2763</v>
      </c>
      <c r="O24">
        <v>0</v>
      </c>
      <c r="P24">
        <v>5479</v>
      </c>
      <c r="Q24">
        <v>5359</v>
      </c>
      <c r="R24">
        <v>5056</v>
      </c>
      <c r="S24">
        <v>4959</v>
      </c>
      <c r="T24">
        <v>4550</v>
      </c>
      <c r="U24">
        <v>5196</v>
      </c>
      <c r="V24">
        <v>5099</v>
      </c>
      <c r="W24">
        <v>4634</v>
      </c>
      <c r="X24">
        <v>5430</v>
      </c>
    </row>
    <row r="25" spans="1:45" x14ac:dyDescent="0.25">
      <c r="A25" t="s">
        <v>13</v>
      </c>
      <c r="D25" s="27" t="s">
        <v>172</v>
      </c>
      <c r="E25" s="27" t="s">
        <v>173</v>
      </c>
      <c r="F25" s="27" t="s">
        <v>118</v>
      </c>
      <c r="G25" s="27" t="s">
        <v>162</v>
      </c>
      <c r="H25" s="27" t="s">
        <v>145</v>
      </c>
      <c r="I25" s="27" t="s">
        <v>145</v>
      </c>
      <c r="J25">
        <v>54.54589</v>
      </c>
      <c r="K25" s="27" t="s">
        <v>165</v>
      </c>
      <c r="L25">
        <v>3965.9999999999995</v>
      </c>
      <c r="M25">
        <v>4194</v>
      </c>
      <c r="N25">
        <v>-2096</v>
      </c>
      <c r="O25">
        <v>0</v>
      </c>
      <c r="P25">
        <v>3695</v>
      </c>
      <c r="Q25">
        <v>3515</v>
      </c>
      <c r="R25">
        <v>3325.9999999999995</v>
      </c>
      <c r="S25">
        <v>3145</v>
      </c>
      <c r="T25">
        <v>2970</v>
      </c>
      <c r="U25">
        <v>3522.0000000000005</v>
      </c>
      <c r="V25">
        <v>3354</v>
      </c>
      <c r="W25">
        <v>2920</v>
      </c>
      <c r="X25">
        <v>4218</v>
      </c>
    </row>
    <row r="26" spans="1:45" x14ac:dyDescent="0.25">
      <c r="A26" t="s">
        <v>13</v>
      </c>
      <c r="D26" s="27" t="s">
        <v>174</v>
      </c>
      <c r="E26" s="27" t="s">
        <v>175</v>
      </c>
      <c r="F26" s="27" t="s">
        <v>118</v>
      </c>
      <c r="G26" s="27" t="s">
        <v>162</v>
      </c>
      <c r="H26" s="27" t="s">
        <v>145</v>
      </c>
      <c r="I26" s="27" t="s">
        <v>145</v>
      </c>
      <c r="J26">
        <v>39.99765</v>
      </c>
      <c r="K26" s="27" t="s">
        <v>165</v>
      </c>
      <c r="L26">
        <v>11974</v>
      </c>
      <c r="M26">
        <v>10550</v>
      </c>
      <c r="N26">
        <v>-5072</v>
      </c>
      <c r="O26">
        <v>0</v>
      </c>
      <c r="P26">
        <v>11513</v>
      </c>
      <c r="Q26">
        <v>10917</v>
      </c>
      <c r="R26">
        <v>10242</v>
      </c>
      <c r="S26">
        <v>9724</v>
      </c>
      <c r="T26">
        <v>9296</v>
      </c>
      <c r="U26">
        <v>10245</v>
      </c>
      <c r="V26">
        <v>10020</v>
      </c>
      <c r="W26">
        <v>9094</v>
      </c>
      <c r="X26">
        <v>10550</v>
      </c>
    </row>
    <row r="27" spans="1:45" x14ac:dyDescent="0.25">
      <c r="A27" t="s">
        <v>13</v>
      </c>
      <c r="D27" s="27" t="s">
        <v>176</v>
      </c>
      <c r="E27" s="27" t="s">
        <v>177</v>
      </c>
      <c r="F27" s="27" t="s">
        <v>118</v>
      </c>
      <c r="G27" s="27" t="s">
        <v>162</v>
      </c>
      <c r="H27" s="27" t="s">
        <v>145</v>
      </c>
      <c r="I27" s="27" t="s">
        <v>145</v>
      </c>
      <c r="J27">
        <v>53.038670000000003</v>
      </c>
      <c r="K27" s="27" t="s">
        <v>165</v>
      </c>
      <c r="L27">
        <v>10914</v>
      </c>
      <c r="M27">
        <v>9819</v>
      </c>
      <c r="N27">
        <v>-5095</v>
      </c>
      <c r="O27">
        <v>0</v>
      </c>
      <c r="P27">
        <v>10914</v>
      </c>
      <c r="Q27">
        <v>10326</v>
      </c>
      <c r="R27">
        <v>9233</v>
      </c>
      <c r="S27">
        <v>8927</v>
      </c>
      <c r="T27">
        <v>8637</v>
      </c>
      <c r="U27">
        <v>10073</v>
      </c>
      <c r="V27">
        <v>9761</v>
      </c>
      <c r="W27">
        <v>8712</v>
      </c>
      <c r="X27">
        <v>9963</v>
      </c>
    </row>
    <row r="28" spans="1:45" x14ac:dyDescent="0.25">
      <c r="A28" t="s">
        <v>13</v>
      </c>
      <c r="D28" s="27" t="s">
        <v>178</v>
      </c>
      <c r="E28" s="27" t="s">
        <v>179</v>
      </c>
      <c r="F28" s="27" t="s">
        <v>118</v>
      </c>
      <c r="G28" s="27" t="s">
        <v>162</v>
      </c>
      <c r="H28" s="27" t="s">
        <v>145</v>
      </c>
      <c r="I28" s="27" t="s">
        <v>145</v>
      </c>
      <c r="J28">
        <v>35.894669999999998</v>
      </c>
      <c r="K28" s="27" t="s">
        <v>165</v>
      </c>
      <c r="L28">
        <v>6541</v>
      </c>
      <c r="M28">
        <v>5895</v>
      </c>
      <c r="N28">
        <v>-2846</v>
      </c>
      <c r="O28">
        <v>0</v>
      </c>
      <c r="P28">
        <v>6342</v>
      </c>
      <c r="Q28">
        <v>5909</v>
      </c>
      <c r="R28">
        <v>5469</v>
      </c>
      <c r="S28">
        <v>5299</v>
      </c>
      <c r="T28">
        <v>5070</v>
      </c>
      <c r="U28">
        <v>6152.9999999999991</v>
      </c>
      <c r="V28">
        <v>5864</v>
      </c>
      <c r="W28">
        <v>5360</v>
      </c>
      <c r="X28">
        <v>6039</v>
      </c>
    </row>
    <row r="29" spans="1:45" x14ac:dyDescent="0.25">
      <c r="A29" t="s">
        <v>13</v>
      </c>
      <c r="D29" s="27" t="s">
        <v>180</v>
      </c>
      <c r="E29" s="27" t="s">
        <v>181</v>
      </c>
      <c r="F29" s="27" t="s">
        <v>118</v>
      </c>
      <c r="G29" s="27" t="s">
        <v>162</v>
      </c>
      <c r="H29" s="27" t="s">
        <v>145</v>
      </c>
      <c r="I29" s="27" t="s">
        <v>145</v>
      </c>
      <c r="J29">
        <v>52.151559999999996</v>
      </c>
      <c r="K29" s="27" t="s">
        <v>165</v>
      </c>
      <c r="L29">
        <v>5338</v>
      </c>
      <c r="M29">
        <v>4716</v>
      </c>
      <c r="N29">
        <v>-2122</v>
      </c>
      <c r="O29">
        <v>0</v>
      </c>
      <c r="P29">
        <v>5096</v>
      </c>
      <c r="Q29">
        <v>5011</v>
      </c>
      <c r="R29">
        <v>4721</v>
      </c>
      <c r="S29">
        <v>4523</v>
      </c>
      <c r="T29">
        <v>4475</v>
      </c>
      <c r="U29">
        <v>5020</v>
      </c>
      <c r="V29">
        <v>4725</v>
      </c>
      <c r="W29">
        <v>4377</v>
      </c>
      <c r="X29">
        <v>4716</v>
      </c>
    </row>
    <row r="30" spans="1:45" x14ac:dyDescent="0.25">
      <c r="A30" t="s">
        <v>13</v>
      </c>
      <c r="D30" s="27" t="s">
        <v>182</v>
      </c>
      <c r="E30" s="27" t="s">
        <v>183</v>
      </c>
      <c r="F30" s="27" t="s">
        <v>118</v>
      </c>
      <c r="G30" s="27" t="s">
        <v>162</v>
      </c>
      <c r="H30" s="27" t="s">
        <v>145</v>
      </c>
      <c r="I30" s="27" t="s">
        <v>145</v>
      </c>
      <c r="J30">
        <v>35.895409999999998</v>
      </c>
      <c r="K30" s="27" t="s">
        <v>165</v>
      </c>
      <c r="L30">
        <v>5215</v>
      </c>
      <c r="M30">
        <v>3384</v>
      </c>
      <c r="N30">
        <v>-3530.9999999999995</v>
      </c>
      <c r="O30">
        <v>0</v>
      </c>
      <c r="P30">
        <v>4566</v>
      </c>
      <c r="Q30">
        <v>4542</v>
      </c>
      <c r="R30">
        <v>3773.9999999999995</v>
      </c>
      <c r="S30">
        <v>3317.0000000000005</v>
      </c>
      <c r="T30">
        <v>2691</v>
      </c>
      <c r="U30">
        <v>3493</v>
      </c>
      <c r="V30">
        <v>3175</v>
      </c>
      <c r="W30">
        <v>2882</v>
      </c>
      <c r="X30">
        <v>3384</v>
      </c>
    </row>
    <row r="31" spans="1:45" x14ac:dyDescent="0.25">
      <c r="A31" t="s">
        <v>13</v>
      </c>
      <c r="D31" s="27" t="s">
        <v>184</v>
      </c>
      <c r="E31" s="27" t="s">
        <v>185</v>
      </c>
      <c r="F31" s="27" t="s">
        <v>118</v>
      </c>
      <c r="G31" s="27" t="s">
        <v>186</v>
      </c>
      <c r="H31" s="27" t="s">
        <v>145</v>
      </c>
      <c r="I31" s="27" t="s">
        <v>145</v>
      </c>
      <c r="J31">
        <v>47.37565</v>
      </c>
      <c r="K31" s="27" t="s">
        <v>165</v>
      </c>
      <c r="L31">
        <v>4350</v>
      </c>
      <c r="M31">
        <v>4350</v>
      </c>
      <c r="N31">
        <v>0</v>
      </c>
      <c r="O31">
        <v>0</v>
      </c>
      <c r="P31">
        <v>4350</v>
      </c>
      <c r="Q31">
        <v>4350</v>
      </c>
      <c r="R31">
        <v>4350</v>
      </c>
      <c r="S31">
        <v>4350</v>
      </c>
      <c r="T31">
        <v>4350</v>
      </c>
      <c r="U31">
        <v>4350</v>
      </c>
      <c r="V31">
        <v>4350</v>
      </c>
      <c r="W31">
        <v>4350</v>
      </c>
      <c r="X31">
        <v>4350</v>
      </c>
    </row>
    <row r="32" spans="1:45" x14ac:dyDescent="0.25">
      <c r="A32" t="s">
        <v>13</v>
      </c>
      <c r="D32" s="27" t="s">
        <v>187</v>
      </c>
      <c r="E32" s="27" t="s">
        <v>188</v>
      </c>
      <c r="F32" s="27" t="s">
        <v>118</v>
      </c>
      <c r="G32" s="27" t="s">
        <v>186</v>
      </c>
      <c r="H32" s="27" t="s">
        <v>145</v>
      </c>
      <c r="I32" s="27" t="s">
        <v>145</v>
      </c>
      <c r="J32">
        <v>45.356049999999996</v>
      </c>
      <c r="K32" s="27" t="s">
        <v>165</v>
      </c>
      <c r="L32">
        <v>4350</v>
      </c>
      <c r="M32">
        <v>4350</v>
      </c>
      <c r="N32">
        <v>0</v>
      </c>
      <c r="O32">
        <v>0</v>
      </c>
      <c r="P32">
        <v>4350</v>
      </c>
      <c r="Q32">
        <v>4350</v>
      </c>
      <c r="R32">
        <v>4350</v>
      </c>
      <c r="S32">
        <v>4350</v>
      </c>
      <c r="T32">
        <v>4350</v>
      </c>
      <c r="U32">
        <v>4350</v>
      </c>
      <c r="V32">
        <v>4350</v>
      </c>
      <c r="W32">
        <v>4350</v>
      </c>
      <c r="X32">
        <v>4350</v>
      </c>
    </row>
    <row r="33" spans="1:24" x14ac:dyDescent="0.25">
      <c r="A33" t="s">
        <v>13</v>
      </c>
      <c r="D33" s="27" t="s">
        <v>189</v>
      </c>
      <c r="E33" s="27" t="s">
        <v>190</v>
      </c>
      <c r="F33" s="27" t="s">
        <v>118</v>
      </c>
      <c r="G33" s="27" t="s">
        <v>186</v>
      </c>
      <c r="H33" s="27" t="s">
        <v>145</v>
      </c>
      <c r="I33" s="27" t="s">
        <v>145</v>
      </c>
      <c r="J33">
        <v>50.961540000000007</v>
      </c>
      <c r="K33" s="27" t="s">
        <v>165</v>
      </c>
      <c r="L33">
        <v>12929</v>
      </c>
      <c r="M33">
        <v>11232</v>
      </c>
      <c r="N33">
        <v>-7790.9999999999991</v>
      </c>
      <c r="O33">
        <v>0</v>
      </c>
      <c r="P33">
        <v>11901</v>
      </c>
      <c r="Q33">
        <v>11757</v>
      </c>
      <c r="R33">
        <v>10555</v>
      </c>
      <c r="S33">
        <v>9715</v>
      </c>
      <c r="T33">
        <v>9231</v>
      </c>
      <c r="U33">
        <v>11915</v>
      </c>
      <c r="V33">
        <v>10619</v>
      </c>
      <c r="W33">
        <v>9275</v>
      </c>
      <c r="X33">
        <v>11293</v>
      </c>
    </row>
    <row r="34" spans="1:24" x14ac:dyDescent="0.25">
      <c r="A34" t="s">
        <v>13</v>
      </c>
      <c r="D34" s="27" t="s">
        <v>191</v>
      </c>
      <c r="E34" s="27" t="s">
        <v>192</v>
      </c>
      <c r="F34" s="27" t="s">
        <v>118</v>
      </c>
      <c r="G34" s="27" t="s">
        <v>186</v>
      </c>
      <c r="H34" s="27" t="s">
        <v>145</v>
      </c>
      <c r="I34" s="27" t="s">
        <v>145</v>
      </c>
      <c r="J34">
        <v>52.604950000000002</v>
      </c>
      <c r="K34" s="27" t="s">
        <v>165</v>
      </c>
      <c r="L34">
        <v>4350</v>
      </c>
      <c r="M34">
        <v>4350</v>
      </c>
      <c r="N34">
        <v>0</v>
      </c>
      <c r="O34">
        <v>0</v>
      </c>
      <c r="P34">
        <v>4350</v>
      </c>
      <c r="Q34">
        <v>4350</v>
      </c>
      <c r="R34">
        <v>4350</v>
      </c>
      <c r="S34">
        <v>4350</v>
      </c>
      <c r="T34">
        <v>4350</v>
      </c>
      <c r="U34">
        <v>4350</v>
      </c>
      <c r="V34">
        <v>4350</v>
      </c>
      <c r="W34">
        <v>4350</v>
      </c>
      <c r="X34">
        <v>4350</v>
      </c>
    </row>
    <row r="35" spans="1:24" x14ac:dyDescent="0.25">
      <c r="A35" t="s">
        <v>13</v>
      </c>
      <c r="D35" s="27" t="s">
        <v>193</v>
      </c>
      <c r="E35" s="27" t="s">
        <v>194</v>
      </c>
      <c r="F35" s="27" t="s">
        <v>118</v>
      </c>
      <c r="G35" s="27" t="s">
        <v>186</v>
      </c>
      <c r="H35" s="27" t="s">
        <v>145</v>
      </c>
      <c r="I35" s="27" t="s">
        <v>145</v>
      </c>
      <c r="J35">
        <v>48.717930000000003</v>
      </c>
      <c r="K35" s="27" t="s">
        <v>165</v>
      </c>
      <c r="L35">
        <v>4350</v>
      </c>
      <c r="M35">
        <v>4350</v>
      </c>
      <c r="N35">
        <v>0</v>
      </c>
      <c r="O35">
        <v>0</v>
      </c>
      <c r="P35">
        <v>4350</v>
      </c>
      <c r="Q35">
        <v>4350</v>
      </c>
      <c r="R35">
        <v>4350</v>
      </c>
      <c r="S35">
        <v>4350</v>
      </c>
      <c r="T35">
        <v>4350</v>
      </c>
      <c r="U35">
        <v>4350</v>
      </c>
      <c r="V35">
        <v>4350</v>
      </c>
      <c r="W35">
        <v>4350</v>
      </c>
      <c r="X35">
        <v>4350</v>
      </c>
    </row>
    <row r="36" spans="1:24" x14ac:dyDescent="0.25">
      <c r="A36" t="s">
        <v>13</v>
      </c>
      <c r="D36" s="27" t="s">
        <v>195</v>
      </c>
      <c r="E36" s="27" t="s">
        <v>196</v>
      </c>
      <c r="F36" s="27" t="s">
        <v>118</v>
      </c>
      <c r="G36" s="27" t="s">
        <v>186</v>
      </c>
      <c r="H36" s="27" t="s">
        <v>145</v>
      </c>
      <c r="I36" s="27" t="s">
        <v>145</v>
      </c>
      <c r="J36">
        <v>47.644030000000001</v>
      </c>
      <c r="K36" s="27" t="s">
        <v>165</v>
      </c>
      <c r="L36">
        <v>4698</v>
      </c>
      <c r="M36">
        <v>4181</v>
      </c>
      <c r="N36">
        <v>-1217</v>
      </c>
      <c r="O36">
        <v>0</v>
      </c>
      <c r="P36">
        <v>4451</v>
      </c>
      <c r="Q36">
        <v>4451</v>
      </c>
      <c r="R36">
        <v>4240</v>
      </c>
      <c r="S36">
        <v>4214</v>
      </c>
      <c r="T36">
        <v>4118</v>
      </c>
      <c r="U36">
        <v>4305</v>
      </c>
      <c r="V36">
        <v>4197</v>
      </c>
      <c r="W36">
        <v>3999</v>
      </c>
      <c r="X36">
        <v>4181</v>
      </c>
    </row>
    <row r="37" spans="1:24" x14ac:dyDescent="0.25">
      <c r="A37" t="s">
        <v>13</v>
      </c>
      <c r="D37" s="27" t="s">
        <v>197</v>
      </c>
      <c r="E37" s="27" t="s">
        <v>198</v>
      </c>
      <c r="F37" s="27" t="s">
        <v>118</v>
      </c>
      <c r="G37" s="27" t="s">
        <v>186</v>
      </c>
      <c r="H37" s="27" t="s">
        <v>145</v>
      </c>
      <c r="I37" s="27" t="s">
        <v>145</v>
      </c>
      <c r="J37">
        <v>51.448040000000006</v>
      </c>
      <c r="K37" s="27" t="s">
        <v>165</v>
      </c>
      <c r="L37">
        <v>12174</v>
      </c>
      <c r="M37">
        <v>11663</v>
      </c>
      <c r="N37">
        <v>-5061</v>
      </c>
      <c r="O37">
        <v>0</v>
      </c>
      <c r="P37">
        <v>11484</v>
      </c>
      <c r="Q37">
        <v>11436</v>
      </c>
      <c r="R37">
        <v>10683</v>
      </c>
      <c r="S37">
        <v>10347</v>
      </c>
      <c r="T37">
        <v>9680</v>
      </c>
      <c r="U37">
        <v>11935</v>
      </c>
      <c r="V37">
        <v>11142</v>
      </c>
      <c r="W37">
        <v>10104</v>
      </c>
      <c r="X37">
        <v>11807</v>
      </c>
    </row>
    <row r="38" spans="1:24" x14ac:dyDescent="0.25">
      <c r="A38" t="s">
        <v>13</v>
      </c>
      <c r="D38" s="27" t="s">
        <v>199</v>
      </c>
      <c r="E38" s="27" t="s">
        <v>200</v>
      </c>
      <c r="F38" s="27" t="s">
        <v>118</v>
      </c>
      <c r="G38" s="27" t="s">
        <v>186</v>
      </c>
      <c r="H38" s="27" t="s">
        <v>145</v>
      </c>
      <c r="I38" s="27" t="s">
        <v>145</v>
      </c>
      <c r="J38">
        <v>39.395659999999999</v>
      </c>
      <c r="K38" s="27" t="s">
        <v>165</v>
      </c>
      <c r="L38">
        <v>7862</v>
      </c>
      <c r="M38">
        <v>7080</v>
      </c>
      <c r="N38">
        <v>-4282</v>
      </c>
      <c r="O38">
        <v>0</v>
      </c>
      <c r="P38">
        <v>6998</v>
      </c>
      <c r="Q38">
        <v>6854</v>
      </c>
      <c r="R38">
        <v>6169.0000000000009</v>
      </c>
      <c r="S38">
        <v>5880</v>
      </c>
      <c r="T38">
        <v>5542</v>
      </c>
      <c r="U38">
        <v>6473</v>
      </c>
      <c r="V38">
        <v>6136</v>
      </c>
      <c r="W38">
        <v>5558</v>
      </c>
      <c r="X38">
        <v>7369</v>
      </c>
    </row>
    <row r="39" spans="1:24" x14ac:dyDescent="0.25">
      <c r="A39" t="s">
        <v>13</v>
      </c>
      <c r="D39" s="27" t="s">
        <v>201</v>
      </c>
      <c r="E39" s="27" t="s">
        <v>202</v>
      </c>
      <c r="F39" s="27" t="s">
        <v>118</v>
      </c>
      <c r="G39" s="27" t="s">
        <v>186</v>
      </c>
      <c r="H39" s="27" t="s">
        <v>145</v>
      </c>
      <c r="I39" s="27" t="s">
        <v>145</v>
      </c>
      <c r="J39">
        <v>44.115740000000002</v>
      </c>
      <c r="K39" s="27" t="s">
        <v>165</v>
      </c>
      <c r="L39">
        <v>15766</v>
      </c>
      <c r="M39">
        <v>16820</v>
      </c>
      <c r="N39">
        <v>-6296</v>
      </c>
      <c r="O39">
        <v>0</v>
      </c>
      <c r="P39">
        <v>14173</v>
      </c>
      <c r="Q39">
        <v>14154.999999999998</v>
      </c>
      <c r="R39">
        <v>12965.000000000002</v>
      </c>
      <c r="S39">
        <v>12629</v>
      </c>
      <c r="T39">
        <v>12195.999999999998</v>
      </c>
      <c r="U39">
        <v>14779</v>
      </c>
      <c r="V39">
        <v>14335</v>
      </c>
      <c r="W39">
        <v>12702.999999999998</v>
      </c>
      <c r="X39">
        <v>16821</v>
      </c>
    </row>
    <row r="40" spans="1:24" x14ac:dyDescent="0.25">
      <c r="A40" t="s">
        <v>13</v>
      </c>
      <c r="D40" s="27" t="s">
        <v>203</v>
      </c>
      <c r="E40" s="27" t="s">
        <v>204</v>
      </c>
      <c r="F40" s="27" t="s">
        <v>118</v>
      </c>
      <c r="G40" s="27" t="s">
        <v>186</v>
      </c>
      <c r="H40" s="27" t="s">
        <v>145</v>
      </c>
      <c r="I40" s="27" t="s">
        <v>145</v>
      </c>
      <c r="J40">
        <v>33.333329999999997</v>
      </c>
      <c r="K40" s="27" t="s">
        <v>165</v>
      </c>
      <c r="L40">
        <v>12924</v>
      </c>
      <c r="M40">
        <v>11943</v>
      </c>
      <c r="N40">
        <v>-6581</v>
      </c>
      <c r="O40">
        <v>0</v>
      </c>
      <c r="P40">
        <v>12182</v>
      </c>
      <c r="Q40">
        <v>12037</v>
      </c>
      <c r="R40">
        <v>10980</v>
      </c>
      <c r="S40">
        <v>10499</v>
      </c>
      <c r="T40">
        <v>9780</v>
      </c>
      <c r="U40">
        <v>12498</v>
      </c>
      <c r="V40">
        <v>11777</v>
      </c>
      <c r="W40">
        <v>10503</v>
      </c>
      <c r="X40">
        <v>12231</v>
      </c>
    </row>
    <row r="41" spans="1:24" x14ac:dyDescent="0.25">
      <c r="A41" t="s">
        <v>13</v>
      </c>
      <c r="D41" s="27" t="s">
        <v>205</v>
      </c>
      <c r="E41" s="27" t="s">
        <v>206</v>
      </c>
      <c r="F41" s="27" t="s">
        <v>118</v>
      </c>
      <c r="G41" s="27" t="s">
        <v>207</v>
      </c>
      <c r="H41" s="27" t="s">
        <v>145</v>
      </c>
      <c r="I41" s="27" t="s">
        <v>145</v>
      </c>
      <c r="J41">
        <v>49.6875</v>
      </c>
      <c r="K41" s="27" t="s">
        <v>165</v>
      </c>
      <c r="L41">
        <v>14431</v>
      </c>
      <c r="M41">
        <v>13089</v>
      </c>
      <c r="N41">
        <v>-5842</v>
      </c>
      <c r="O41">
        <v>0</v>
      </c>
      <c r="P41">
        <v>13444.999999999998</v>
      </c>
      <c r="Q41">
        <v>12977</v>
      </c>
      <c r="R41">
        <v>12029</v>
      </c>
      <c r="S41">
        <v>11308</v>
      </c>
      <c r="T41">
        <v>10876</v>
      </c>
      <c r="U41">
        <v>11866</v>
      </c>
      <c r="V41">
        <v>11423</v>
      </c>
      <c r="W41">
        <v>10673</v>
      </c>
      <c r="X41">
        <v>13101.000000000002</v>
      </c>
    </row>
    <row r="42" spans="1:24" x14ac:dyDescent="0.25">
      <c r="A42" t="s">
        <v>13</v>
      </c>
      <c r="D42" s="27" t="s">
        <v>208</v>
      </c>
      <c r="E42" s="27" t="s">
        <v>209</v>
      </c>
      <c r="F42" s="27" t="s">
        <v>118</v>
      </c>
      <c r="G42" s="27" t="s">
        <v>207</v>
      </c>
      <c r="H42" s="27" t="s">
        <v>145</v>
      </c>
      <c r="I42" s="27" t="s">
        <v>145</v>
      </c>
      <c r="J42">
        <v>52.985069999999993</v>
      </c>
      <c r="K42" s="27" t="s">
        <v>165</v>
      </c>
      <c r="L42">
        <v>31890</v>
      </c>
      <c r="M42">
        <v>28956</v>
      </c>
      <c r="N42">
        <v>-14933.999999999998</v>
      </c>
      <c r="O42">
        <v>0</v>
      </c>
      <c r="P42">
        <v>30239</v>
      </c>
      <c r="Q42">
        <v>29380</v>
      </c>
      <c r="R42">
        <v>26446</v>
      </c>
      <c r="S42">
        <v>25089</v>
      </c>
      <c r="T42">
        <v>23620</v>
      </c>
      <c r="U42">
        <v>28486</v>
      </c>
      <c r="V42">
        <v>27682</v>
      </c>
      <c r="W42">
        <v>25269</v>
      </c>
      <c r="X42">
        <v>29244</v>
      </c>
    </row>
    <row r="43" spans="1:24" x14ac:dyDescent="0.25">
      <c r="A43" t="s">
        <v>13</v>
      </c>
      <c r="D43" s="27" t="s">
        <v>210</v>
      </c>
      <c r="E43" s="27" t="s">
        <v>211</v>
      </c>
      <c r="F43" s="27" t="s">
        <v>118</v>
      </c>
      <c r="G43" s="27" t="s">
        <v>207</v>
      </c>
      <c r="H43" s="27" t="s">
        <v>145</v>
      </c>
      <c r="I43" s="27" t="s">
        <v>145</v>
      </c>
      <c r="J43">
        <v>43.820219999999999</v>
      </c>
      <c r="K43" s="27" t="s">
        <v>165</v>
      </c>
      <c r="L43">
        <v>13536</v>
      </c>
      <c r="M43">
        <v>13858.000000000002</v>
      </c>
      <c r="N43">
        <v>-5870</v>
      </c>
      <c r="O43">
        <v>0</v>
      </c>
      <c r="P43">
        <v>12610.000000000002</v>
      </c>
      <c r="Q43">
        <v>12466</v>
      </c>
      <c r="R43">
        <v>11409</v>
      </c>
      <c r="S43">
        <v>10783</v>
      </c>
      <c r="T43">
        <v>10062</v>
      </c>
      <c r="U43">
        <v>11082</v>
      </c>
      <c r="V43">
        <v>10360</v>
      </c>
      <c r="W43">
        <v>9880</v>
      </c>
      <c r="X43">
        <v>13906</v>
      </c>
    </row>
    <row r="44" spans="1:24" x14ac:dyDescent="0.25">
      <c r="A44" t="s">
        <v>13</v>
      </c>
      <c r="D44" s="27" t="s">
        <v>212</v>
      </c>
      <c r="E44" s="27" t="s">
        <v>213</v>
      </c>
      <c r="F44" s="27" t="s">
        <v>118</v>
      </c>
      <c r="G44" s="27" t="s">
        <v>207</v>
      </c>
      <c r="H44" s="27" t="s">
        <v>145</v>
      </c>
      <c r="I44" s="27" t="s">
        <v>145</v>
      </c>
      <c r="J44">
        <v>53.691279999999999</v>
      </c>
      <c r="K44" s="27" t="s">
        <v>165</v>
      </c>
      <c r="L44">
        <v>35568</v>
      </c>
      <c r="M44">
        <v>32002</v>
      </c>
      <c r="N44">
        <v>-20066</v>
      </c>
      <c r="O44">
        <v>0</v>
      </c>
      <c r="P44">
        <v>32924</v>
      </c>
      <c r="Q44">
        <v>31904.999999999996</v>
      </c>
      <c r="R44">
        <v>29021.999999999996</v>
      </c>
      <c r="S44">
        <v>26236</v>
      </c>
      <c r="T44">
        <v>24171</v>
      </c>
      <c r="U44">
        <v>30809.000000000004</v>
      </c>
      <c r="V44">
        <v>29057</v>
      </c>
      <c r="W44">
        <v>25743</v>
      </c>
      <c r="X44">
        <v>32290</v>
      </c>
    </row>
    <row r="45" spans="1:24" x14ac:dyDescent="0.25">
      <c r="A45" t="s">
        <v>13</v>
      </c>
      <c r="D45" s="27" t="s">
        <v>214</v>
      </c>
      <c r="E45" s="27" t="s">
        <v>215</v>
      </c>
      <c r="F45" s="27" t="s">
        <v>118</v>
      </c>
      <c r="G45" s="27" t="s">
        <v>207</v>
      </c>
      <c r="H45" s="27" t="s">
        <v>145</v>
      </c>
      <c r="I45" s="27" t="s">
        <v>145</v>
      </c>
      <c r="J45">
        <v>35.89038</v>
      </c>
      <c r="K45" s="27" t="s">
        <v>165</v>
      </c>
      <c r="L45">
        <v>30937</v>
      </c>
      <c r="M45">
        <v>29893</v>
      </c>
      <c r="N45">
        <v>-14044</v>
      </c>
      <c r="O45">
        <v>0</v>
      </c>
      <c r="P45">
        <v>29375.999999999996</v>
      </c>
      <c r="Q45">
        <v>28943</v>
      </c>
      <c r="R45">
        <v>27272</v>
      </c>
      <c r="S45">
        <v>26195</v>
      </c>
      <c r="T45">
        <v>24105</v>
      </c>
      <c r="U45">
        <v>28872</v>
      </c>
      <c r="V45">
        <v>26944.000000000004</v>
      </c>
      <c r="W45">
        <v>25112</v>
      </c>
      <c r="X45">
        <v>30375</v>
      </c>
    </row>
    <row r="46" spans="1:24" x14ac:dyDescent="0.25">
      <c r="A46" t="s">
        <v>13</v>
      </c>
      <c r="D46" s="27" t="s">
        <v>216</v>
      </c>
      <c r="E46" s="27" t="s">
        <v>217</v>
      </c>
      <c r="F46" s="27" t="s">
        <v>118</v>
      </c>
      <c r="G46" s="27" t="s">
        <v>207</v>
      </c>
      <c r="H46" s="27" t="s">
        <v>145</v>
      </c>
      <c r="I46" s="27" t="s">
        <v>145</v>
      </c>
      <c r="J46">
        <v>50.710899999999995</v>
      </c>
      <c r="K46" s="27" t="s">
        <v>165</v>
      </c>
      <c r="L46">
        <v>15391</v>
      </c>
      <c r="M46">
        <v>13444.999999999998</v>
      </c>
      <c r="N46">
        <v>-6946</v>
      </c>
      <c r="O46">
        <v>0</v>
      </c>
      <c r="P46">
        <v>14499</v>
      </c>
      <c r="Q46">
        <v>13923</v>
      </c>
      <c r="R46">
        <v>12723</v>
      </c>
      <c r="S46">
        <v>12098.000000000002</v>
      </c>
      <c r="T46">
        <v>11399</v>
      </c>
      <c r="U46">
        <v>13465.999999999998</v>
      </c>
      <c r="V46">
        <v>12602</v>
      </c>
      <c r="W46">
        <v>11857</v>
      </c>
      <c r="X46">
        <v>13733.000000000002</v>
      </c>
    </row>
    <row r="47" spans="1:24" x14ac:dyDescent="0.25">
      <c r="A47" t="s">
        <v>13</v>
      </c>
      <c r="D47" s="27" t="s">
        <v>218</v>
      </c>
      <c r="E47" s="27" t="s">
        <v>219</v>
      </c>
      <c r="F47" s="27" t="s">
        <v>118</v>
      </c>
      <c r="G47" s="27" t="s">
        <v>207</v>
      </c>
      <c r="H47" s="27" t="s">
        <v>145</v>
      </c>
      <c r="I47" s="27" t="s">
        <v>145</v>
      </c>
      <c r="J47">
        <v>53.033270000000002</v>
      </c>
      <c r="K47" s="27" t="s">
        <v>165</v>
      </c>
      <c r="L47">
        <v>31925</v>
      </c>
      <c r="M47">
        <v>30121</v>
      </c>
      <c r="N47">
        <v>-13960</v>
      </c>
      <c r="O47">
        <v>0</v>
      </c>
      <c r="P47">
        <v>29855</v>
      </c>
      <c r="Q47">
        <v>29373</v>
      </c>
      <c r="R47">
        <v>27638</v>
      </c>
      <c r="S47">
        <v>25434</v>
      </c>
      <c r="T47">
        <v>23789</v>
      </c>
      <c r="U47">
        <v>27943</v>
      </c>
      <c r="V47">
        <v>27003</v>
      </c>
      <c r="W47">
        <v>25055</v>
      </c>
      <c r="X47">
        <v>30175</v>
      </c>
    </row>
    <row r="48" spans="1:24" x14ac:dyDescent="0.25">
      <c r="A48" t="s">
        <v>13</v>
      </c>
      <c r="D48" s="27" t="s">
        <v>220</v>
      </c>
      <c r="E48" s="27" t="s">
        <v>221</v>
      </c>
      <c r="F48" s="27" t="s">
        <v>118</v>
      </c>
      <c r="G48" s="27" t="s">
        <v>207</v>
      </c>
      <c r="H48" s="27" t="s">
        <v>145</v>
      </c>
      <c r="I48" s="27" t="s">
        <v>145</v>
      </c>
      <c r="J48">
        <v>39.473679999999995</v>
      </c>
      <c r="K48" s="27" t="s">
        <v>165</v>
      </c>
      <c r="L48">
        <v>32113.999999999996</v>
      </c>
      <c r="M48">
        <v>26878.999999999996</v>
      </c>
      <c r="N48">
        <v>-16234.999999999998</v>
      </c>
      <c r="O48">
        <v>0</v>
      </c>
      <c r="P48">
        <v>30336</v>
      </c>
      <c r="Q48">
        <v>29423</v>
      </c>
      <c r="R48">
        <v>27396</v>
      </c>
      <c r="S48">
        <v>24587</v>
      </c>
      <c r="T48">
        <v>22534</v>
      </c>
      <c r="U48">
        <v>26061</v>
      </c>
      <c r="V48">
        <v>25325</v>
      </c>
      <c r="W48">
        <v>22969</v>
      </c>
      <c r="X48">
        <v>27215.000000000004</v>
      </c>
    </row>
    <row r="49" spans="1:24" x14ac:dyDescent="0.25">
      <c r="A49" t="s">
        <v>13</v>
      </c>
      <c r="D49" s="27" t="s">
        <v>222</v>
      </c>
      <c r="E49" s="27" t="s">
        <v>223</v>
      </c>
      <c r="F49" s="27" t="s">
        <v>118</v>
      </c>
      <c r="G49" s="27" t="s">
        <v>207</v>
      </c>
      <c r="H49" s="27" t="s">
        <v>145</v>
      </c>
      <c r="I49" s="27" t="s">
        <v>145</v>
      </c>
      <c r="J49">
        <v>44.748860000000001</v>
      </c>
      <c r="K49" s="27" t="s">
        <v>165</v>
      </c>
      <c r="L49">
        <v>29991</v>
      </c>
      <c r="M49">
        <v>30650</v>
      </c>
      <c r="N49">
        <v>-13841</v>
      </c>
      <c r="O49">
        <v>0</v>
      </c>
      <c r="P49">
        <v>29124</v>
      </c>
      <c r="Q49">
        <v>28403.999999999996</v>
      </c>
      <c r="R49">
        <v>26267</v>
      </c>
      <c r="S49">
        <v>24774</v>
      </c>
      <c r="T49">
        <v>22746</v>
      </c>
      <c r="U49">
        <v>27727.000000000004</v>
      </c>
      <c r="V49">
        <v>26110</v>
      </c>
      <c r="W49">
        <v>23971</v>
      </c>
      <c r="X49">
        <v>30938</v>
      </c>
    </row>
    <row r="50" spans="1:24" x14ac:dyDescent="0.25">
      <c r="A50" t="s">
        <v>13</v>
      </c>
      <c r="D50" s="27" t="s">
        <v>224</v>
      </c>
      <c r="E50" s="27" t="s">
        <v>225</v>
      </c>
      <c r="F50" s="27" t="s">
        <v>118</v>
      </c>
      <c r="G50" s="27" t="s">
        <v>226</v>
      </c>
      <c r="H50" s="27" t="s">
        <v>145</v>
      </c>
      <c r="I50" s="27" t="s">
        <v>145</v>
      </c>
      <c r="J50">
        <v>54.55498</v>
      </c>
      <c r="K50" s="27" t="s">
        <v>165</v>
      </c>
      <c r="L50">
        <v>20338</v>
      </c>
      <c r="M50">
        <v>19082</v>
      </c>
      <c r="N50">
        <v>-8956</v>
      </c>
      <c r="O50">
        <v>0</v>
      </c>
      <c r="P50">
        <v>19108</v>
      </c>
      <c r="Q50">
        <v>18616</v>
      </c>
      <c r="R50">
        <v>17416</v>
      </c>
      <c r="S50">
        <v>16467</v>
      </c>
      <c r="T50">
        <v>15633</v>
      </c>
      <c r="U50">
        <v>19032</v>
      </c>
      <c r="V50">
        <v>18240</v>
      </c>
      <c r="W50">
        <v>16581</v>
      </c>
      <c r="X50">
        <v>19094</v>
      </c>
    </row>
    <row r="51" spans="1:24" x14ac:dyDescent="0.25">
      <c r="A51" t="s">
        <v>13</v>
      </c>
      <c r="D51" s="27" t="s">
        <v>227</v>
      </c>
      <c r="E51" s="27" t="s">
        <v>228</v>
      </c>
      <c r="F51" s="27" t="s">
        <v>118</v>
      </c>
      <c r="G51" s="27" t="s">
        <v>226</v>
      </c>
      <c r="H51" s="27" t="s">
        <v>145</v>
      </c>
      <c r="I51" s="27" t="s">
        <v>145</v>
      </c>
      <c r="J51">
        <v>49.520020000000002</v>
      </c>
      <c r="K51" s="27" t="s">
        <v>165</v>
      </c>
      <c r="L51">
        <v>23532</v>
      </c>
      <c r="M51">
        <v>21846</v>
      </c>
      <c r="N51">
        <v>-13742</v>
      </c>
      <c r="O51">
        <v>0</v>
      </c>
      <c r="P51">
        <v>22268</v>
      </c>
      <c r="Q51">
        <v>21630</v>
      </c>
      <c r="R51">
        <v>19852</v>
      </c>
      <c r="S51">
        <v>18475</v>
      </c>
      <c r="T51">
        <v>17131</v>
      </c>
      <c r="U51">
        <v>22300</v>
      </c>
      <c r="V51">
        <v>21060</v>
      </c>
      <c r="W51">
        <v>17908</v>
      </c>
      <c r="X51">
        <v>21858</v>
      </c>
    </row>
    <row r="52" spans="1:24" x14ac:dyDescent="0.25">
      <c r="A52" t="s">
        <v>13</v>
      </c>
      <c r="D52" s="27" t="s">
        <v>229</v>
      </c>
      <c r="E52" s="27" t="s">
        <v>230</v>
      </c>
      <c r="F52" s="27" t="s">
        <v>118</v>
      </c>
      <c r="G52" s="27" t="s">
        <v>226</v>
      </c>
      <c r="H52" s="27" t="s">
        <v>145</v>
      </c>
      <c r="I52" s="27" t="s">
        <v>145</v>
      </c>
      <c r="J52">
        <v>40.495869999999996</v>
      </c>
      <c r="K52" s="27" t="s">
        <v>165</v>
      </c>
      <c r="L52">
        <v>29167.999999999996</v>
      </c>
      <c r="M52">
        <v>26282.999999999996</v>
      </c>
      <c r="N52">
        <v>-14929.000000000002</v>
      </c>
      <c r="O52">
        <v>0</v>
      </c>
      <c r="P52">
        <v>27275.999999999996</v>
      </c>
      <c r="Q52">
        <v>26553</v>
      </c>
      <c r="R52">
        <v>24216.000000000004</v>
      </c>
      <c r="S52">
        <v>22846</v>
      </c>
      <c r="T52">
        <v>21433</v>
      </c>
      <c r="U52">
        <v>25449.000000000004</v>
      </c>
      <c r="V52">
        <v>24585</v>
      </c>
      <c r="W52">
        <v>21890</v>
      </c>
      <c r="X52">
        <v>27051</v>
      </c>
    </row>
    <row r="53" spans="1:24" x14ac:dyDescent="0.25">
      <c r="A53" t="s">
        <v>13</v>
      </c>
      <c r="D53" s="27" t="s">
        <v>231</v>
      </c>
      <c r="E53" s="27" t="s">
        <v>232</v>
      </c>
      <c r="F53" s="27" t="s">
        <v>118</v>
      </c>
      <c r="G53" s="27" t="s">
        <v>226</v>
      </c>
      <c r="H53" s="27" t="s">
        <v>145</v>
      </c>
      <c r="I53" s="27" t="s">
        <v>145</v>
      </c>
      <c r="J53">
        <v>38.28857</v>
      </c>
      <c r="K53" s="27" t="s">
        <v>165</v>
      </c>
      <c r="L53">
        <v>7479</v>
      </c>
      <c r="M53">
        <v>7458.9999999999991</v>
      </c>
      <c r="N53">
        <v>-3520</v>
      </c>
      <c r="O53">
        <v>0</v>
      </c>
      <c r="P53">
        <v>6829</v>
      </c>
      <c r="Q53">
        <v>6750</v>
      </c>
      <c r="R53">
        <v>5954</v>
      </c>
      <c r="S53">
        <v>5317</v>
      </c>
      <c r="T53">
        <v>5051</v>
      </c>
      <c r="U53">
        <v>6284.0000000000009</v>
      </c>
      <c r="V53">
        <v>6084.9999999999991</v>
      </c>
      <c r="W53">
        <v>5503</v>
      </c>
      <c r="X53">
        <v>7458.9999999999991</v>
      </c>
    </row>
    <row r="54" spans="1:24" x14ac:dyDescent="0.25">
      <c r="A54" t="s">
        <v>13</v>
      </c>
      <c r="D54" s="27" t="s">
        <v>233</v>
      </c>
      <c r="E54" s="27" t="s">
        <v>234</v>
      </c>
      <c r="F54" s="27" t="s">
        <v>118</v>
      </c>
      <c r="G54" s="27" t="s">
        <v>226</v>
      </c>
      <c r="H54" s="27" t="s">
        <v>145</v>
      </c>
      <c r="I54" s="27" t="s">
        <v>145</v>
      </c>
      <c r="J54">
        <v>33.333329999999997</v>
      </c>
      <c r="K54" s="27" t="s">
        <v>165</v>
      </c>
      <c r="L54">
        <v>32227</v>
      </c>
      <c r="M54">
        <v>26220</v>
      </c>
      <c r="N54">
        <v>-16157.000000000002</v>
      </c>
      <c r="O54">
        <v>0</v>
      </c>
      <c r="P54">
        <v>29741.999999999996</v>
      </c>
      <c r="Q54">
        <v>29077</v>
      </c>
      <c r="R54">
        <v>27594</v>
      </c>
      <c r="S54">
        <v>25240.000000000004</v>
      </c>
      <c r="T54">
        <v>22643</v>
      </c>
      <c r="U54">
        <v>27635</v>
      </c>
      <c r="V54">
        <v>26473.000000000004</v>
      </c>
      <c r="W54">
        <v>23391</v>
      </c>
      <c r="X54">
        <v>26941</v>
      </c>
    </row>
    <row r="55" spans="1:24" x14ac:dyDescent="0.25">
      <c r="A55" t="s">
        <v>13</v>
      </c>
      <c r="D55" s="27" t="s">
        <v>235</v>
      </c>
      <c r="E55" s="27" t="s">
        <v>236</v>
      </c>
      <c r="F55" s="27" t="s">
        <v>118</v>
      </c>
      <c r="G55" s="27" t="s">
        <v>226</v>
      </c>
      <c r="H55" s="27" t="s">
        <v>145</v>
      </c>
      <c r="I55" s="27" t="s">
        <v>145</v>
      </c>
      <c r="J55">
        <v>46.206900000000005</v>
      </c>
      <c r="K55" s="27" t="s">
        <v>165</v>
      </c>
      <c r="L55">
        <v>9610</v>
      </c>
      <c r="M55">
        <v>9100</v>
      </c>
      <c r="N55">
        <v>-2961</v>
      </c>
      <c r="O55">
        <v>0</v>
      </c>
      <c r="P55">
        <v>8889</v>
      </c>
      <c r="Q55">
        <v>8876</v>
      </c>
      <c r="R55">
        <v>8092</v>
      </c>
      <c r="S55">
        <v>7912</v>
      </c>
      <c r="T55">
        <v>7620.9999999999991</v>
      </c>
      <c r="U55">
        <v>8696</v>
      </c>
      <c r="V55">
        <v>8646</v>
      </c>
      <c r="W55">
        <v>8098</v>
      </c>
      <c r="X55">
        <v>9100</v>
      </c>
    </row>
    <row r="56" spans="1:24" x14ac:dyDescent="0.25">
      <c r="A56" t="s">
        <v>13</v>
      </c>
      <c r="D56" s="27" t="s">
        <v>237</v>
      </c>
      <c r="E56" s="27" t="s">
        <v>238</v>
      </c>
      <c r="F56" s="27" t="s">
        <v>118</v>
      </c>
      <c r="G56" s="27" t="s">
        <v>226</v>
      </c>
      <c r="H56" s="27" t="s">
        <v>145</v>
      </c>
      <c r="I56" s="27" t="s">
        <v>145</v>
      </c>
      <c r="J56">
        <v>40.133040000000001</v>
      </c>
      <c r="K56" s="27" t="s">
        <v>165</v>
      </c>
      <c r="L56">
        <v>11168</v>
      </c>
      <c r="M56">
        <v>9248</v>
      </c>
      <c r="N56">
        <v>-5420</v>
      </c>
      <c r="O56">
        <v>0</v>
      </c>
      <c r="P56">
        <v>10736</v>
      </c>
      <c r="Q56">
        <v>10737</v>
      </c>
      <c r="R56">
        <v>10401</v>
      </c>
      <c r="S56">
        <v>8779</v>
      </c>
      <c r="T56">
        <v>8021.0000000000009</v>
      </c>
      <c r="U56">
        <v>9050</v>
      </c>
      <c r="V56">
        <v>8730</v>
      </c>
      <c r="W56">
        <v>7667</v>
      </c>
      <c r="X56">
        <v>9248</v>
      </c>
    </row>
    <row r="57" spans="1:24" x14ac:dyDescent="0.25">
      <c r="A57" t="s">
        <v>13</v>
      </c>
      <c r="D57" s="27" t="s">
        <v>239</v>
      </c>
      <c r="E57" s="27" t="s">
        <v>240</v>
      </c>
      <c r="F57" s="27" t="s">
        <v>118</v>
      </c>
      <c r="G57" s="27" t="s">
        <v>241</v>
      </c>
      <c r="H57" s="27" t="s">
        <v>145</v>
      </c>
      <c r="I57" s="27" t="s">
        <v>145</v>
      </c>
      <c r="J57">
        <v>33.817430000000002</v>
      </c>
      <c r="K57" s="27" t="s">
        <v>165</v>
      </c>
      <c r="L57">
        <v>11004</v>
      </c>
      <c r="M57">
        <v>9386</v>
      </c>
      <c r="N57">
        <v>-5218</v>
      </c>
      <c r="O57">
        <v>0</v>
      </c>
      <c r="P57">
        <v>10691</v>
      </c>
      <c r="Q57">
        <v>10114</v>
      </c>
      <c r="R57">
        <v>8888</v>
      </c>
      <c r="S57">
        <v>8610</v>
      </c>
      <c r="T57">
        <v>7742</v>
      </c>
      <c r="U57">
        <v>9097</v>
      </c>
      <c r="V57">
        <v>8662</v>
      </c>
      <c r="W57">
        <v>8037</v>
      </c>
      <c r="X57">
        <v>9386</v>
      </c>
    </row>
    <row r="58" spans="1:24" x14ac:dyDescent="0.25">
      <c r="A58" t="s">
        <v>13</v>
      </c>
      <c r="D58" s="27" t="s">
        <v>242</v>
      </c>
      <c r="E58" s="27" t="s">
        <v>243</v>
      </c>
      <c r="F58" s="27" t="s">
        <v>118</v>
      </c>
      <c r="G58" s="27" t="s">
        <v>241</v>
      </c>
      <c r="H58" s="27" t="s">
        <v>145</v>
      </c>
      <c r="I58" s="27" t="s">
        <v>145</v>
      </c>
      <c r="J58">
        <v>43.510420000000003</v>
      </c>
      <c r="K58" s="27" t="s">
        <v>165</v>
      </c>
      <c r="L58">
        <v>8582</v>
      </c>
      <c r="M58">
        <v>7993</v>
      </c>
      <c r="N58">
        <v>-3889.0000000000005</v>
      </c>
      <c r="O58">
        <v>0</v>
      </c>
      <c r="P58">
        <v>7994</v>
      </c>
      <c r="Q58">
        <v>7848</v>
      </c>
      <c r="R58">
        <v>7076</v>
      </c>
      <c r="S58">
        <v>6633</v>
      </c>
      <c r="T58">
        <v>6138</v>
      </c>
      <c r="U58">
        <v>7293</v>
      </c>
      <c r="V58">
        <v>7149</v>
      </c>
      <c r="W58">
        <v>6332</v>
      </c>
      <c r="X58">
        <v>7994</v>
      </c>
    </row>
    <row r="59" spans="1:24" x14ac:dyDescent="0.25">
      <c r="A59" t="s">
        <v>13</v>
      </c>
      <c r="D59" s="27" t="s">
        <v>244</v>
      </c>
      <c r="E59" s="27" t="s">
        <v>245</v>
      </c>
      <c r="F59" s="27" t="s">
        <v>118</v>
      </c>
      <c r="G59" s="27" t="s">
        <v>241</v>
      </c>
      <c r="H59" s="27" t="s">
        <v>145</v>
      </c>
      <c r="I59" s="27" t="s">
        <v>145</v>
      </c>
      <c r="J59">
        <v>50.500480000000003</v>
      </c>
      <c r="K59" s="27" t="s">
        <v>165</v>
      </c>
      <c r="L59">
        <v>8233</v>
      </c>
      <c r="M59">
        <v>7140</v>
      </c>
      <c r="N59">
        <v>-4093</v>
      </c>
      <c r="O59">
        <v>0</v>
      </c>
      <c r="P59">
        <v>8090</v>
      </c>
      <c r="Q59">
        <v>7742</v>
      </c>
      <c r="R59">
        <v>6781</v>
      </c>
      <c r="S59">
        <v>5965</v>
      </c>
      <c r="T59">
        <v>5621</v>
      </c>
      <c r="U59">
        <v>6364</v>
      </c>
      <c r="V59">
        <v>6219</v>
      </c>
      <c r="W59">
        <v>5822</v>
      </c>
      <c r="X59">
        <v>7140</v>
      </c>
    </row>
    <row r="60" spans="1:24" x14ac:dyDescent="0.25">
      <c r="A60" t="s">
        <v>13</v>
      </c>
      <c r="D60" s="27" t="s">
        <v>246</v>
      </c>
      <c r="E60" s="27" t="s">
        <v>247</v>
      </c>
      <c r="F60" s="27" t="s">
        <v>118</v>
      </c>
      <c r="G60" s="27" t="s">
        <v>241</v>
      </c>
      <c r="H60" s="27" t="s">
        <v>145</v>
      </c>
      <c r="I60" s="27" t="s">
        <v>145</v>
      </c>
      <c r="J60">
        <v>46.24277</v>
      </c>
      <c r="K60" s="27" t="s">
        <v>165</v>
      </c>
      <c r="L60">
        <v>8662</v>
      </c>
      <c r="M60">
        <v>9338</v>
      </c>
      <c r="N60">
        <v>-2926</v>
      </c>
      <c r="O60">
        <v>0</v>
      </c>
      <c r="P60">
        <v>8662</v>
      </c>
      <c r="Q60">
        <v>8464</v>
      </c>
      <c r="R60">
        <v>7599</v>
      </c>
      <c r="S60">
        <v>7449.0000000000009</v>
      </c>
      <c r="T60">
        <v>7295.0000000000009</v>
      </c>
      <c r="U60">
        <v>9237</v>
      </c>
      <c r="V60">
        <v>9044</v>
      </c>
      <c r="W60">
        <v>8415</v>
      </c>
      <c r="X60">
        <v>9338</v>
      </c>
    </row>
    <row r="61" spans="1:24" x14ac:dyDescent="0.25">
      <c r="A61" t="s">
        <v>13</v>
      </c>
      <c r="D61" s="27" t="s">
        <v>248</v>
      </c>
      <c r="E61" s="27" t="s">
        <v>249</v>
      </c>
      <c r="F61" s="27" t="s">
        <v>118</v>
      </c>
      <c r="G61" s="27" t="s">
        <v>241</v>
      </c>
      <c r="H61" s="27" t="s">
        <v>145</v>
      </c>
      <c r="I61" s="27" t="s">
        <v>145</v>
      </c>
      <c r="J61">
        <v>47.068629999999999</v>
      </c>
      <c r="K61" s="27" t="s">
        <v>165</v>
      </c>
      <c r="L61">
        <v>26243.000000000004</v>
      </c>
      <c r="M61">
        <v>22458</v>
      </c>
      <c r="N61">
        <v>-11585</v>
      </c>
      <c r="O61">
        <v>0</v>
      </c>
      <c r="P61">
        <v>24899</v>
      </c>
      <c r="Q61">
        <v>23843</v>
      </c>
      <c r="R61">
        <v>22497</v>
      </c>
      <c r="S61">
        <v>20155</v>
      </c>
      <c r="T61">
        <v>19001</v>
      </c>
      <c r="U61">
        <v>22790</v>
      </c>
      <c r="V61">
        <v>21782</v>
      </c>
      <c r="W61">
        <v>20479</v>
      </c>
      <c r="X61">
        <v>22614</v>
      </c>
    </row>
    <row r="62" spans="1:24" x14ac:dyDescent="0.25">
      <c r="A62" t="s">
        <v>13</v>
      </c>
      <c r="D62" s="27" t="s">
        <v>250</v>
      </c>
      <c r="E62" s="27" t="s">
        <v>251</v>
      </c>
      <c r="F62" s="27" t="s">
        <v>118</v>
      </c>
      <c r="G62" s="27" t="s">
        <v>241</v>
      </c>
      <c r="H62" s="27" t="s">
        <v>145</v>
      </c>
      <c r="I62" s="27" t="s">
        <v>145</v>
      </c>
      <c r="J62">
        <v>54.130180000000003</v>
      </c>
      <c r="K62" s="27" t="s">
        <v>165</v>
      </c>
      <c r="L62">
        <v>6413.9999999999991</v>
      </c>
      <c r="M62">
        <v>6504</v>
      </c>
      <c r="N62">
        <v>-3257.9999999999995</v>
      </c>
      <c r="O62">
        <v>0</v>
      </c>
      <c r="P62">
        <v>5970</v>
      </c>
      <c r="Q62">
        <v>5670</v>
      </c>
      <c r="R62">
        <v>4996</v>
      </c>
      <c r="S62">
        <v>4838</v>
      </c>
      <c r="T62">
        <v>4730</v>
      </c>
      <c r="U62">
        <v>5352</v>
      </c>
      <c r="V62">
        <v>5316</v>
      </c>
      <c r="W62">
        <v>4548</v>
      </c>
      <c r="X62">
        <v>6504</v>
      </c>
    </row>
    <row r="63" spans="1:24" x14ac:dyDescent="0.25">
      <c r="A63" t="s">
        <v>13</v>
      </c>
      <c r="D63" s="27" t="s">
        <v>252</v>
      </c>
      <c r="E63" s="27" t="s">
        <v>253</v>
      </c>
      <c r="F63" s="27" t="s">
        <v>118</v>
      </c>
      <c r="G63" s="27" t="s">
        <v>241</v>
      </c>
      <c r="H63" s="27" t="s">
        <v>145</v>
      </c>
      <c r="I63" s="27" t="s">
        <v>145</v>
      </c>
      <c r="J63">
        <v>45.454549999999998</v>
      </c>
      <c r="K63" s="27" t="s">
        <v>165</v>
      </c>
      <c r="L63">
        <v>27798.999999999996</v>
      </c>
      <c r="M63">
        <v>25271.000000000004</v>
      </c>
      <c r="N63">
        <v>-14828</v>
      </c>
      <c r="O63">
        <v>0</v>
      </c>
      <c r="P63">
        <v>26324.999999999996</v>
      </c>
      <c r="Q63">
        <v>25019.999999999996</v>
      </c>
      <c r="R63">
        <v>23072</v>
      </c>
      <c r="S63">
        <v>21364</v>
      </c>
      <c r="T63">
        <v>19268</v>
      </c>
      <c r="U63">
        <v>24375</v>
      </c>
      <c r="V63">
        <v>23103</v>
      </c>
      <c r="W63">
        <v>21308</v>
      </c>
      <c r="X63">
        <v>25415</v>
      </c>
    </row>
    <row r="64" spans="1:24" x14ac:dyDescent="0.25">
      <c r="A64" t="s">
        <v>13</v>
      </c>
      <c r="D64" s="27" t="s">
        <v>254</v>
      </c>
      <c r="E64" s="27" t="s">
        <v>255</v>
      </c>
      <c r="F64" s="27" t="s">
        <v>118</v>
      </c>
      <c r="G64" s="27" t="s">
        <v>241</v>
      </c>
      <c r="H64" s="27" t="s">
        <v>145</v>
      </c>
      <c r="I64" s="27" t="s">
        <v>145</v>
      </c>
      <c r="J64">
        <v>51.459730000000008</v>
      </c>
      <c r="K64" s="27" t="s">
        <v>165</v>
      </c>
      <c r="L64">
        <v>6267</v>
      </c>
      <c r="M64">
        <v>6389</v>
      </c>
      <c r="N64">
        <v>-3226</v>
      </c>
      <c r="O64">
        <v>0</v>
      </c>
      <c r="P64">
        <v>5692</v>
      </c>
      <c r="Q64">
        <v>5667</v>
      </c>
      <c r="R64">
        <v>5187</v>
      </c>
      <c r="S64">
        <v>4994</v>
      </c>
      <c r="T64">
        <v>4658</v>
      </c>
      <c r="U64">
        <v>6050</v>
      </c>
      <c r="V64">
        <v>5947</v>
      </c>
      <c r="W64">
        <v>5370</v>
      </c>
      <c r="X64">
        <v>6437</v>
      </c>
    </row>
    <row r="65" spans="1:24" x14ac:dyDescent="0.25">
      <c r="A65" t="s">
        <v>13</v>
      </c>
      <c r="D65" s="27" t="s">
        <v>256</v>
      </c>
      <c r="E65" s="27" t="s">
        <v>257</v>
      </c>
      <c r="F65" s="27" t="s">
        <v>118</v>
      </c>
      <c r="G65" s="27" t="s">
        <v>241</v>
      </c>
      <c r="H65" s="27" t="s">
        <v>145</v>
      </c>
      <c r="I65" s="27" t="s">
        <v>145</v>
      </c>
      <c r="J65">
        <v>41.847549999999998</v>
      </c>
      <c r="K65" s="27" t="s">
        <v>165</v>
      </c>
      <c r="L65">
        <v>11130</v>
      </c>
      <c r="M65">
        <v>9668</v>
      </c>
      <c r="N65">
        <v>-4462</v>
      </c>
      <c r="O65">
        <v>0</v>
      </c>
      <c r="P65">
        <v>10693</v>
      </c>
      <c r="Q65">
        <v>10261</v>
      </c>
      <c r="R65">
        <v>9480</v>
      </c>
      <c r="S65">
        <v>8758</v>
      </c>
      <c r="T65">
        <v>7960</v>
      </c>
      <c r="U65">
        <v>9325</v>
      </c>
      <c r="V65">
        <v>9036</v>
      </c>
      <c r="W65">
        <v>8590</v>
      </c>
      <c r="X65">
        <v>9669</v>
      </c>
    </row>
    <row r="66" spans="1:24" x14ac:dyDescent="0.25">
      <c r="A66" t="s">
        <v>13</v>
      </c>
      <c r="D66" s="27" t="s">
        <v>258</v>
      </c>
      <c r="E66" s="27" t="s">
        <v>259</v>
      </c>
      <c r="F66" s="27" t="s">
        <v>118</v>
      </c>
      <c r="G66" s="27" t="s">
        <v>241</v>
      </c>
      <c r="H66" s="27" t="s">
        <v>145</v>
      </c>
      <c r="I66" s="27" t="s">
        <v>145</v>
      </c>
      <c r="J66">
        <v>40.831559999999996</v>
      </c>
      <c r="K66" s="27" t="s">
        <v>165</v>
      </c>
      <c r="L66">
        <v>7549</v>
      </c>
      <c r="M66">
        <v>7017</v>
      </c>
      <c r="N66">
        <v>-3532</v>
      </c>
      <c r="O66">
        <v>0</v>
      </c>
      <c r="P66">
        <v>7103</v>
      </c>
      <c r="Q66">
        <v>6957</v>
      </c>
      <c r="R66">
        <v>6776</v>
      </c>
      <c r="S66">
        <v>6295</v>
      </c>
      <c r="T66">
        <v>5627</v>
      </c>
      <c r="U66">
        <v>7534</v>
      </c>
      <c r="V66">
        <v>7100</v>
      </c>
      <c r="W66">
        <v>6455</v>
      </c>
      <c r="X66">
        <v>7017</v>
      </c>
    </row>
    <row r="67" spans="1:24" x14ac:dyDescent="0.25">
      <c r="A67" t="s">
        <v>13</v>
      </c>
      <c r="D67" s="27" t="s">
        <v>260</v>
      </c>
      <c r="E67" s="27" t="s">
        <v>261</v>
      </c>
      <c r="F67" s="27" t="s">
        <v>118</v>
      </c>
      <c r="G67" s="27" t="s">
        <v>241</v>
      </c>
      <c r="H67" s="27" t="s">
        <v>145</v>
      </c>
      <c r="I67" s="27" t="s">
        <v>145</v>
      </c>
      <c r="J67">
        <v>39.034050000000001</v>
      </c>
      <c r="K67" s="27" t="s">
        <v>165</v>
      </c>
      <c r="L67">
        <v>9007</v>
      </c>
      <c r="M67">
        <v>9566</v>
      </c>
      <c r="N67">
        <v>-2741</v>
      </c>
      <c r="O67">
        <v>0</v>
      </c>
      <c r="P67">
        <v>8545</v>
      </c>
      <c r="Q67">
        <v>8401</v>
      </c>
      <c r="R67">
        <v>7967</v>
      </c>
      <c r="S67">
        <v>7674</v>
      </c>
      <c r="T67">
        <v>7526.9999999999991</v>
      </c>
      <c r="U67">
        <v>8420</v>
      </c>
      <c r="V67">
        <v>8271</v>
      </c>
      <c r="W67">
        <v>7820.0000000000009</v>
      </c>
      <c r="X67">
        <v>9566</v>
      </c>
    </row>
    <row r="68" spans="1:24" x14ac:dyDescent="0.25">
      <c r="A68" t="s">
        <v>13</v>
      </c>
      <c r="D68" s="27" t="s">
        <v>262</v>
      </c>
      <c r="E68" s="27" t="s">
        <v>263</v>
      </c>
      <c r="F68" s="27" t="s">
        <v>118</v>
      </c>
      <c r="G68" s="27" t="s">
        <v>241</v>
      </c>
      <c r="H68" s="27" t="s">
        <v>145</v>
      </c>
      <c r="I68" s="27" t="s">
        <v>145</v>
      </c>
      <c r="J68">
        <v>40.843299999999999</v>
      </c>
      <c r="K68" s="27" t="s">
        <v>165</v>
      </c>
      <c r="L68">
        <v>7993</v>
      </c>
      <c r="M68">
        <v>8102.0000000000009</v>
      </c>
      <c r="N68">
        <v>-3491</v>
      </c>
      <c r="O68">
        <v>0</v>
      </c>
      <c r="P68">
        <v>7657</v>
      </c>
      <c r="Q68">
        <v>7300.0000000000009</v>
      </c>
      <c r="R68">
        <v>6423</v>
      </c>
      <c r="S68">
        <v>6258.0000000000009</v>
      </c>
      <c r="T68">
        <v>5963</v>
      </c>
      <c r="U68">
        <v>7059</v>
      </c>
      <c r="V68">
        <v>6963.0000000000009</v>
      </c>
      <c r="W68">
        <v>6301.9999999999991</v>
      </c>
      <c r="X68">
        <v>8102.0000000000009</v>
      </c>
    </row>
    <row r="69" spans="1:24" x14ac:dyDescent="0.25">
      <c r="A69" t="s">
        <v>13</v>
      </c>
      <c r="D69" s="27" t="s">
        <v>264</v>
      </c>
      <c r="E69" s="27" t="s">
        <v>265</v>
      </c>
      <c r="F69" s="27" t="s">
        <v>118</v>
      </c>
      <c r="G69" s="27" t="s">
        <v>241</v>
      </c>
      <c r="H69" s="27" t="s">
        <v>145</v>
      </c>
      <c r="I69" s="27" t="s">
        <v>145</v>
      </c>
      <c r="J69">
        <v>54.337409999999998</v>
      </c>
      <c r="K69" s="27" t="s">
        <v>165</v>
      </c>
      <c r="L69">
        <v>9584</v>
      </c>
      <c r="M69">
        <v>8057</v>
      </c>
      <c r="N69">
        <v>-4228</v>
      </c>
      <c r="O69">
        <v>0</v>
      </c>
      <c r="P69">
        <v>9395</v>
      </c>
      <c r="Q69">
        <v>9100</v>
      </c>
      <c r="R69">
        <v>8016.0000000000009</v>
      </c>
      <c r="S69">
        <v>7366</v>
      </c>
      <c r="T69">
        <v>6548.0000000000009</v>
      </c>
      <c r="U69">
        <v>7159.0000000000009</v>
      </c>
      <c r="V69">
        <v>7152</v>
      </c>
      <c r="W69">
        <v>6716</v>
      </c>
      <c r="X69">
        <v>8057</v>
      </c>
    </row>
    <row r="70" spans="1:24" x14ac:dyDescent="0.25">
      <c r="A70" t="s">
        <v>13</v>
      </c>
      <c r="D70" s="27" t="s">
        <v>266</v>
      </c>
      <c r="E70" s="27" t="s">
        <v>267</v>
      </c>
      <c r="F70" s="27" t="s">
        <v>118</v>
      </c>
      <c r="G70" s="27" t="s">
        <v>241</v>
      </c>
      <c r="H70" s="27" t="s">
        <v>145</v>
      </c>
      <c r="I70" s="27" t="s">
        <v>145</v>
      </c>
      <c r="J70">
        <v>51.688519999999997</v>
      </c>
      <c r="K70" s="27" t="s">
        <v>165</v>
      </c>
      <c r="L70">
        <v>5694</v>
      </c>
      <c r="M70">
        <v>5938</v>
      </c>
      <c r="N70">
        <v>-2456</v>
      </c>
      <c r="O70">
        <v>0</v>
      </c>
      <c r="P70">
        <v>5524</v>
      </c>
      <c r="Q70">
        <v>5068</v>
      </c>
      <c r="R70">
        <v>4696</v>
      </c>
      <c r="S70">
        <v>4673</v>
      </c>
      <c r="T70">
        <v>4132</v>
      </c>
      <c r="U70">
        <v>4886</v>
      </c>
      <c r="V70">
        <v>4884</v>
      </c>
      <c r="W70">
        <v>4642</v>
      </c>
      <c r="X70">
        <v>5938</v>
      </c>
    </row>
    <row r="71" spans="1:24" x14ac:dyDescent="0.25">
      <c r="A71" t="s">
        <v>13</v>
      </c>
      <c r="D71" s="27" t="s">
        <v>268</v>
      </c>
      <c r="E71" s="27" t="s">
        <v>269</v>
      </c>
      <c r="F71" s="27" t="s">
        <v>118</v>
      </c>
      <c r="G71" s="27" t="s">
        <v>241</v>
      </c>
      <c r="H71" s="27" t="s">
        <v>145</v>
      </c>
      <c r="I71" s="27" t="s">
        <v>145</v>
      </c>
      <c r="J71">
        <v>53.912860000000002</v>
      </c>
      <c r="K71" s="27" t="s">
        <v>165</v>
      </c>
      <c r="L71">
        <v>6018</v>
      </c>
      <c r="M71">
        <v>5853</v>
      </c>
      <c r="N71">
        <v>-2613</v>
      </c>
      <c r="O71">
        <v>0</v>
      </c>
      <c r="P71">
        <v>5705</v>
      </c>
      <c r="Q71">
        <v>5513</v>
      </c>
      <c r="R71">
        <v>4923</v>
      </c>
      <c r="S71">
        <v>4634</v>
      </c>
      <c r="T71">
        <v>4489</v>
      </c>
      <c r="U71">
        <v>5196</v>
      </c>
      <c r="V71">
        <v>4812</v>
      </c>
      <c r="W71">
        <v>4643</v>
      </c>
      <c r="X71">
        <v>5853</v>
      </c>
    </row>
    <row r="72" spans="1:24" x14ac:dyDescent="0.25">
      <c r="A72" t="s">
        <v>13</v>
      </c>
      <c r="D72" s="27" t="s">
        <v>270</v>
      </c>
      <c r="E72" s="27" t="s">
        <v>271</v>
      </c>
      <c r="F72" s="27" t="s">
        <v>118</v>
      </c>
      <c r="G72" s="27" t="s">
        <v>241</v>
      </c>
      <c r="H72" s="27" t="s">
        <v>145</v>
      </c>
      <c r="I72" s="27" t="s">
        <v>145</v>
      </c>
      <c r="J72">
        <v>42.198749999999997</v>
      </c>
      <c r="K72" s="27" t="s">
        <v>165</v>
      </c>
      <c r="L72">
        <v>8302</v>
      </c>
      <c r="M72">
        <v>7940.0000000000009</v>
      </c>
      <c r="N72">
        <v>-3961.9999999999995</v>
      </c>
      <c r="O72">
        <v>0</v>
      </c>
      <c r="P72">
        <v>8169</v>
      </c>
      <c r="Q72">
        <v>7659</v>
      </c>
      <c r="R72">
        <v>7280</v>
      </c>
      <c r="S72">
        <v>7231</v>
      </c>
      <c r="T72">
        <v>6575.9999999999991</v>
      </c>
      <c r="U72">
        <v>7918.9999999999991</v>
      </c>
      <c r="V72">
        <v>7901.0000000000009</v>
      </c>
      <c r="W72">
        <v>6909</v>
      </c>
      <c r="X72">
        <v>7940.0000000000009</v>
      </c>
    </row>
    <row r="73" spans="1:24" x14ac:dyDescent="0.25">
      <c r="A73" t="s">
        <v>13</v>
      </c>
      <c r="D73" s="27" t="s">
        <v>272</v>
      </c>
      <c r="E73" s="27" t="s">
        <v>273</v>
      </c>
      <c r="F73" s="27" t="s">
        <v>118</v>
      </c>
      <c r="G73" s="27" t="s">
        <v>241</v>
      </c>
      <c r="H73" s="27" t="s">
        <v>145</v>
      </c>
      <c r="I73" s="27" t="s">
        <v>145</v>
      </c>
      <c r="J73">
        <v>36.303319999999999</v>
      </c>
      <c r="K73" s="27" t="s">
        <v>165</v>
      </c>
      <c r="L73">
        <v>6732.9999999999991</v>
      </c>
      <c r="M73">
        <v>6880</v>
      </c>
      <c r="N73">
        <v>-3752.9999999999995</v>
      </c>
      <c r="O73">
        <v>0</v>
      </c>
      <c r="P73">
        <v>6397</v>
      </c>
      <c r="Q73">
        <v>6251.9999999999991</v>
      </c>
      <c r="R73">
        <v>5698</v>
      </c>
      <c r="S73">
        <v>5263</v>
      </c>
      <c r="T73">
        <v>4951</v>
      </c>
      <c r="U73">
        <v>7045</v>
      </c>
      <c r="V73">
        <v>6787</v>
      </c>
      <c r="W73">
        <v>5861</v>
      </c>
      <c r="X73">
        <v>6880</v>
      </c>
    </row>
    <row r="74" spans="1:24" x14ac:dyDescent="0.25">
      <c r="A74" t="s">
        <v>13</v>
      </c>
      <c r="D74" s="27" t="s">
        <v>274</v>
      </c>
      <c r="E74" s="27" t="s">
        <v>275</v>
      </c>
      <c r="F74" s="27" t="s">
        <v>118</v>
      </c>
      <c r="G74" s="27" t="s">
        <v>241</v>
      </c>
      <c r="H74" s="27" t="s">
        <v>145</v>
      </c>
      <c r="I74" s="27" t="s">
        <v>145</v>
      </c>
      <c r="J74">
        <v>48.724300000000007</v>
      </c>
      <c r="K74" s="27" t="s">
        <v>165</v>
      </c>
      <c r="L74">
        <v>8812</v>
      </c>
      <c r="M74">
        <v>8190</v>
      </c>
      <c r="N74">
        <v>-3022</v>
      </c>
      <c r="O74">
        <v>0</v>
      </c>
      <c r="P74">
        <v>8235</v>
      </c>
      <c r="Q74">
        <v>8019</v>
      </c>
      <c r="R74">
        <v>7682</v>
      </c>
      <c r="S74">
        <v>7327</v>
      </c>
      <c r="T74">
        <v>6894</v>
      </c>
      <c r="U74">
        <v>7714</v>
      </c>
      <c r="V74">
        <v>7426</v>
      </c>
      <c r="W74">
        <v>7136</v>
      </c>
      <c r="X74">
        <v>8190</v>
      </c>
    </row>
    <row r="75" spans="1:24" x14ac:dyDescent="0.25">
      <c r="A75" t="s">
        <v>13</v>
      </c>
      <c r="D75" s="27" t="s">
        <v>276</v>
      </c>
      <c r="E75" s="27" t="s">
        <v>277</v>
      </c>
      <c r="F75" s="27" t="s">
        <v>118</v>
      </c>
      <c r="G75" s="27" t="s">
        <v>278</v>
      </c>
      <c r="H75" s="27" t="s">
        <v>145</v>
      </c>
      <c r="I75" s="27" t="s">
        <v>145</v>
      </c>
      <c r="J75">
        <v>51.012890000000006</v>
      </c>
      <c r="K75" s="27" t="s">
        <v>165</v>
      </c>
      <c r="L75">
        <v>24084</v>
      </c>
      <c r="M75">
        <v>19099</v>
      </c>
      <c r="N75">
        <v>-9985</v>
      </c>
      <c r="O75">
        <v>0</v>
      </c>
      <c r="P75">
        <v>23028</v>
      </c>
      <c r="Q75">
        <v>22812</v>
      </c>
      <c r="R75">
        <v>21180</v>
      </c>
      <c r="S75">
        <v>20002</v>
      </c>
      <c r="T75">
        <v>17409</v>
      </c>
      <c r="U75">
        <v>21736</v>
      </c>
      <c r="V75">
        <v>21159</v>
      </c>
      <c r="W75">
        <v>19718</v>
      </c>
      <c r="X75">
        <v>19382</v>
      </c>
    </row>
    <row r="76" spans="1:24" x14ac:dyDescent="0.25">
      <c r="A76" t="s">
        <v>13</v>
      </c>
      <c r="D76" s="27" t="s">
        <v>279</v>
      </c>
      <c r="E76" s="27" t="s">
        <v>280</v>
      </c>
      <c r="F76" s="27" t="s">
        <v>118</v>
      </c>
      <c r="G76" s="27" t="s">
        <v>278</v>
      </c>
      <c r="H76" s="27" t="s">
        <v>145</v>
      </c>
      <c r="I76" s="27" t="s">
        <v>145</v>
      </c>
      <c r="J76">
        <v>40.498840000000001</v>
      </c>
      <c r="K76" s="27" t="s">
        <v>165</v>
      </c>
      <c r="L76">
        <v>5500</v>
      </c>
      <c r="M76">
        <v>5500</v>
      </c>
      <c r="N76">
        <v>0</v>
      </c>
      <c r="O76">
        <v>0</v>
      </c>
      <c r="P76">
        <v>5500</v>
      </c>
      <c r="Q76">
        <v>5500</v>
      </c>
      <c r="R76">
        <v>5500</v>
      </c>
      <c r="S76">
        <v>5500</v>
      </c>
      <c r="T76">
        <v>5500</v>
      </c>
      <c r="U76">
        <v>5500</v>
      </c>
      <c r="V76">
        <v>5500</v>
      </c>
      <c r="W76">
        <v>5500</v>
      </c>
      <c r="X76">
        <v>5500</v>
      </c>
    </row>
    <row r="77" spans="1:24" x14ac:dyDescent="0.25">
      <c r="A77" t="s">
        <v>13</v>
      </c>
      <c r="D77" s="27" t="s">
        <v>281</v>
      </c>
      <c r="E77" s="27" t="s">
        <v>282</v>
      </c>
      <c r="F77" s="27" t="s">
        <v>118</v>
      </c>
      <c r="G77" s="27" t="s">
        <v>278</v>
      </c>
      <c r="H77" s="27" t="s">
        <v>145</v>
      </c>
      <c r="I77" s="27" t="s">
        <v>145</v>
      </c>
      <c r="J77">
        <v>54.335360000000001</v>
      </c>
      <c r="K77" s="27" t="s">
        <v>165</v>
      </c>
      <c r="L77">
        <v>5500</v>
      </c>
      <c r="M77">
        <v>5500</v>
      </c>
      <c r="N77">
        <v>0</v>
      </c>
      <c r="O77">
        <v>0</v>
      </c>
      <c r="P77">
        <v>5500</v>
      </c>
      <c r="Q77">
        <v>5500</v>
      </c>
      <c r="R77">
        <v>5500</v>
      </c>
      <c r="S77">
        <v>5500</v>
      </c>
      <c r="T77">
        <v>5500</v>
      </c>
      <c r="U77">
        <v>5500</v>
      </c>
      <c r="V77">
        <v>5500</v>
      </c>
      <c r="W77">
        <v>5500</v>
      </c>
      <c r="X77">
        <v>5500</v>
      </c>
    </row>
    <row r="78" spans="1:24" x14ac:dyDescent="0.25">
      <c r="A78" t="s">
        <v>13</v>
      </c>
      <c r="D78" s="27" t="s">
        <v>283</v>
      </c>
      <c r="E78" s="27" t="s">
        <v>284</v>
      </c>
      <c r="F78" s="27" t="s">
        <v>118</v>
      </c>
      <c r="G78" s="27" t="s">
        <v>278</v>
      </c>
      <c r="H78" s="27" t="s">
        <v>145</v>
      </c>
      <c r="I78" s="27" t="s">
        <v>145</v>
      </c>
      <c r="J78">
        <v>52.150490000000005</v>
      </c>
      <c r="K78" s="27" t="s">
        <v>165</v>
      </c>
      <c r="L78">
        <v>5500</v>
      </c>
      <c r="M78">
        <v>5500</v>
      </c>
      <c r="N78">
        <v>0</v>
      </c>
      <c r="O78">
        <v>0</v>
      </c>
      <c r="P78">
        <v>5500</v>
      </c>
      <c r="Q78">
        <v>5500</v>
      </c>
      <c r="R78">
        <v>5500</v>
      </c>
      <c r="S78">
        <v>5500</v>
      </c>
      <c r="T78">
        <v>5500</v>
      </c>
      <c r="U78">
        <v>5500</v>
      </c>
      <c r="V78">
        <v>5500</v>
      </c>
      <c r="W78">
        <v>5500</v>
      </c>
      <c r="X78">
        <v>5500</v>
      </c>
    </row>
    <row r="79" spans="1:24" x14ac:dyDescent="0.25">
      <c r="A79" t="s">
        <v>13</v>
      </c>
      <c r="D79" s="27" t="s">
        <v>285</v>
      </c>
      <c r="E79" s="27" t="s">
        <v>286</v>
      </c>
      <c r="F79" s="27" t="s">
        <v>118</v>
      </c>
      <c r="G79" s="27" t="s">
        <v>278</v>
      </c>
      <c r="H79" s="27" t="s">
        <v>145</v>
      </c>
      <c r="I79" s="27" t="s">
        <v>145</v>
      </c>
      <c r="J79">
        <v>54.566139999999997</v>
      </c>
      <c r="K79" s="27" t="s">
        <v>165</v>
      </c>
      <c r="L79">
        <v>5500</v>
      </c>
      <c r="M79">
        <v>5500</v>
      </c>
      <c r="N79">
        <v>0</v>
      </c>
      <c r="O79">
        <v>0</v>
      </c>
      <c r="P79">
        <v>5500</v>
      </c>
      <c r="Q79">
        <v>5500</v>
      </c>
      <c r="R79">
        <v>5500</v>
      </c>
      <c r="S79">
        <v>5500</v>
      </c>
      <c r="T79">
        <v>5500</v>
      </c>
      <c r="U79">
        <v>5500</v>
      </c>
      <c r="V79">
        <v>5500</v>
      </c>
      <c r="W79">
        <v>5500</v>
      </c>
      <c r="X79">
        <v>5500</v>
      </c>
    </row>
    <row r="80" spans="1:24" x14ac:dyDescent="0.25">
      <c r="A80" t="s">
        <v>13</v>
      </c>
      <c r="D80" s="27" t="s">
        <v>287</v>
      </c>
      <c r="E80" s="27" t="s">
        <v>288</v>
      </c>
      <c r="F80" s="27" t="s">
        <v>118</v>
      </c>
      <c r="G80" s="27" t="s">
        <v>289</v>
      </c>
      <c r="H80" s="27" t="s">
        <v>145</v>
      </c>
      <c r="I80" s="27" t="s">
        <v>145</v>
      </c>
      <c r="J80">
        <v>47.727269999999997</v>
      </c>
      <c r="K80" s="27" t="s">
        <v>165</v>
      </c>
      <c r="L80">
        <v>23946</v>
      </c>
      <c r="M80">
        <v>18573</v>
      </c>
      <c r="N80">
        <v>-9373</v>
      </c>
      <c r="O80">
        <v>0</v>
      </c>
      <c r="P80">
        <v>23222</v>
      </c>
      <c r="Q80">
        <v>22742</v>
      </c>
      <c r="R80">
        <v>22283</v>
      </c>
      <c r="S80">
        <v>19853</v>
      </c>
      <c r="T80">
        <v>18544</v>
      </c>
      <c r="U80">
        <v>21967</v>
      </c>
      <c r="V80">
        <v>21221</v>
      </c>
      <c r="W80">
        <v>19437</v>
      </c>
      <c r="X80">
        <v>19005</v>
      </c>
    </row>
    <row r="81" spans="1:24" x14ac:dyDescent="0.25">
      <c r="A81" t="s">
        <v>13</v>
      </c>
      <c r="D81" s="27" t="s">
        <v>290</v>
      </c>
      <c r="E81" s="27" t="s">
        <v>291</v>
      </c>
      <c r="F81" s="27" t="s">
        <v>118</v>
      </c>
      <c r="G81" s="27" t="s">
        <v>289</v>
      </c>
      <c r="H81" s="27" t="s">
        <v>145</v>
      </c>
      <c r="I81" s="27" t="s">
        <v>145</v>
      </c>
      <c r="J81">
        <v>44.715449999999997</v>
      </c>
      <c r="K81" s="27" t="s">
        <v>165</v>
      </c>
      <c r="L81">
        <v>21575</v>
      </c>
      <c r="M81">
        <v>16097</v>
      </c>
      <c r="N81">
        <v>-10478</v>
      </c>
      <c r="O81">
        <v>0</v>
      </c>
      <c r="P81">
        <v>19979</v>
      </c>
      <c r="Q81">
        <v>19548</v>
      </c>
      <c r="R81">
        <v>18629</v>
      </c>
      <c r="S81">
        <v>16735</v>
      </c>
      <c r="T81">
        <v>15542</v>
      </c>
      <c r="U81">
        <v>19822</v>
      </c>
      <c r="V81">
        <v>18812</v>
      </c>
      <c r="W81">
        <v>17611</v>
      </c>
      <c r="X81">
        <v>16673</v>
      </c>
    </row>
    <row r="82" spans="1:24" x14ac:dyDescent="0.25">
      <c r="A82" t="s">
        <v>13</v>
      </c>
      <c r="D82" s="27" t="s">
        <v>292</v>
      </c>
      <c r="E82" s="27" t="s">
        <v>293</v>
      </c>
      <c r="F82" s="27" t="s">
        <v>118</v>
      </c>
      <c r="G82" s="27" t="s">
        <v>289</v>
      </c>
      <c r="H82" s="27" t="s">
        <v>145</v>
      </c>
      <c r="I82" s="27" t="s">
        <v>145</v>
      </c>
      <c r="J82">
        <v>43.975900000000003</v>
      </c>
      <c r="K82" s="27" t="s">
        <v>165</v>
      </c>
      <c r="L82">
        <v>21655</v>
      </c>
      <c r="M82">
        <v>19529</v>
      </c>
      <c r="N82">
        <v>-8126</v>
      </c>
      <c r="O82">
        <v>0</v>
      </c>
      <c r="P82">
        <v>20646</v>
      </c>
      <c r="Q82">
        <v>20213</v>
      </c>
      <c r="R82">
        <v>19205</v>
      </c>
      <c r="S82">
        <v>18910</v>
      </c>
      <c r="T82">
        <v>17110</v>
      </c>
      <c r="U82">
        <v>21958</v>
      </c>
      <c r="V82">
        <v>21140</v>
      </c>
      <c r="W82">
        <v>20250</v>
      </c>
      <c r="X82">
        <v>19818</v>
      </c>
    </row>
    <row r="83" spans="1:24" x14ac:dyDescent="0.25">
      <c r="A83" t="s">
        <v>13</v>
      </c>
      <c r="D83" s="27" t="s">
        <v>294</v>
      </c>
      <c r="E83" s="27" t="s">
        <v>295</v>
      </c>
      <c r="F83" s="27" t="s">
        <v>118</v>
      </c>
      <c r="G83" s="27" t="s">
        <v>289</v>
      </c>
      <c r="H83" s="27" t="s">
        <v>145</v>
      </c>
      <c r="I83" s="27" t="s">
        <v>145</v>
      </c>
      <c r="J83">
        <v>52.83616</v>
      </c>
      <c r="K83" s="27" t="s">
        <v>165</v>
      </c>
      <c r="L83">
        <v>11000</v>
      </c>
      <c r="M83">
        <v>11000</v>
      </c>
      <c r="N83">
        <v>0</v>
      </c>
      <c r="O83">
        <v>0</v>
      </c>
      <c r="P83">
        <v>11000</v>
      </c>
      <c r="Q83">
        <v>11000</v>
      </c>
      <c r="R83">
        <v>11000</v>
      </c>
      <c r="S83">
        <v>11000</v>
      </c>
      <c r="T83">
        <v>11000</v>
      </c>
      <c r="U83">
        <v>11000</v>
      </c>
      <c r="V83">
        <v>11000</v>
      </c>
      <c r="W83">
        <v>11000</v>
      </c>
      <c r="X83">
        <v>11000</v>
      </c>
    </row>
    <row r="84" spans="1:24" x14ac:dyDescent="0.25">
      <c r="A84" t="s">
        <v>13</v>
      </c>
      <c r="D84" s="27" t="s">
        <v>296</v>
      </c>
      <c r="E84" s="27" t="s">
        <v>297</v>
      </c>
      <c r="F84" s="27" t="s">
        <v>118</v>
      </c>
      <c r="G84" s="27" t="s">
        <v>289</v>
      </c>
      <c r="H84" s="27" t="s">
        <v>145</v>
      </c>
      <c r="I84" s="27" t="s">
        <v>145</v>
      </c>
      <c r="J84">
        <v>45.05265</v>
      </c>
      <c r="K84" s="27" t="s">
        <v>165</v>
      </c>
      <c r="L84">
        <v>11000</v>
      </c>
      <c r="M84">
        <v>11000</v>
      </c>
      <c r="N84">
        <v>0</v>
      </c>
      <c r="O84">
        <v>0</v>
      </c>
      <c r="P84">
        <v>11000</v>
      </c>
      <c r="Q84">
        <v>11000</v>
      </c>
      <c r="R84">
        <v>11000</v>
      </c>
      <c r="S84">
        <v>11000</v>
      </c>
      <c r="T84">
        <v>11000</v>
      </c>
      <c r="U84">
        <v>11000</v>
      </c>
      <c r="V84">
        <v>11000</v>
      </c>
      <c r="W84">
        <v>11000</v>
      </c>
      <c r="X84">
        <v>11000</v>
      </c>
    </row>
    <row r="85" spans="1:24" x14ac:dyDescent="0.25">
      <c r="A85" t="s">
        <v>13</v>
      </c>
      <c r="D85" s="27" t="s">
        <v>298</v>
      </c>
      <c r="E85" s="27" t="s">
        <v>299</v>
      </c>
      <c r="F85" s="27" t="s">
        <v>118</v>
      </c>
      <c r="G85" s="27" t="s">
        <v>289</v>
      </c>
      <c r="H85" s="27" t="s">
        <v>145</v>
      </c>
      <c r="I85" s="27" t="s">
        <v>145</v>
      </c>
      <c r="J85">
        <v>54.166670000000003</v>
      </c>
      <c r="K85" s="27" t="s">
        <v>165</v>
      </c>
      <c r="L85">
        <v>21541</v>
      </c>
      <c r="M85">
        <v>17229</v>
      </c>
      <c r="N85">
        <v>-10312</v>
      </c>
      <c r="O85">
        <v>0</v>
      </c>
      <c r="P85">
        <v>20719</v>
      </c>
      <c r="Q85">
        <v>20287</v>
      </c>
      <c r="R85">
        <v>19517</v>
      </c>
      <c r="S85">
        <v>17645</v>
      </c>
      <c r="T85">
        <v>15773</v>
      </c>
      <c r="U85">
        <v>20038</v>
      </c>
      <c r="V85">
        <v>19101</v>
      </c>
      <c r="W85">
        <v>17949</v>
      </c>
      <c r="X85">
        <v>17373</v>
      </c>
    </row>
    <row r="86" spans="1:24" x14ac:dyDescent="0.25">
      <c r="A86" t="s">
        <v>13</v>
      </c>
      <c r="D86" s="27" t="s">
        <v>300</v>
      </c>
      <c r="E86" s="27" t="s">
        <v>301</v>
      </c>
      <c r="F86" s="27" t="s">
        <v>118</v>
      </c>
      <c r="G86" s="27" t="s">
        <v>289</v>
      </c>
      <c r="H86" s="27" t="s">
        <v>145</v>
      </c>
      <c r="I86" s="27" t="s">
        <v>145</v>
      </c>
      <c r="J86">
        <v>45.647559999999999</v>
      </c>
      <c r="K86" s="27" t="s">
        <v>165</v>
      </c>
      <c r="L86">
        <v>20231</v>
      </c>
      <c r="M86">
        <v>18124</v>
      </c>
      <c r="N86">
        <v>-11107</v>
      </c>
      <c r="O86">
        <v>0</v>
      </c>
      <c r="P86">
        <v>19475</v>
      </c>
      <c r="Q86">
        <v>18467</v>
      </c>
      <c r="R86">
        <v>17109</v>
      </c>
      <c r="S86">
        <v>15669</v>
      </c>
      <c r="T86">
        <v>14205</v>
      </c>
      <c r="U86">
        <v>21693</v>
      </c>
      <c r="V86">
        <v>20539</v>
      </c>
      <c r="W86">
        <v>18941</v>
      </c>
      <c r="X86">
        <v>18412</v>
      </c>
    </row>
    <row r="87" spans="1:24" x14ac:dyDescent="0.25">
      <c r="A87" t="s">
        <v>13</v>
      </c>
      <c r="D87" s="27" t="s">
        <v>302</v>
      </c>
      <c r="E87" s="27" t="s">
        <v>303</v>
      </c>
      <c r="F87" s="27" t="s">
        <v>118</v>
      </c>
      <c r="G87" s="27" t="s">
        <v>186</v>
      </c>
      <c r="H87" s="27" t="s">
        <v>145</v>
      </c>
      <c r="I87" s="27" t="s">
        <v>145</v>
      </c>
      <c r="J87">
        <v>51.933700000000002</v>
      </c>
      <c r="K87" s="27" t="s">
        <v>165</v>
      </c>
      <c r="L87">
        <v>34529</v>
      </c>
      <c r="M87">
        <v>25646.999999999996</v>
      </c>
      <c r="N87">
        <v>-17282</v>
      </c>
      <c r="O87">
        <v>0</v>
      </c>
      <c r="P87">
        <v>31857</v>
      </c>
      <c r="Q87">
        <v>30968</v>
      </c>
      <c r="R87">
        <v>28704</v>
      </c>
      <c r="S87">
        <v>25665</v>
      </c>
      <c r="T87">
        <v>23523</v>
      </c>
      <c r="U87">
        <v>26926</v>
      </c>
      <c r="V87">
        <v>25770.999999999996</v>
      </c>
      <c r="W87">
        <v>23303</v>
      </c>
      <c r="X87">
        <v>25791.999999999996</v>
      </c>
    </row>
    <row r="88" spans="1:24" x14ac:dyDescent="0.25">
      <c r="A88" t="s">
        <v>13</v>
      </c>
      <c r="D88" s="27" t="s">
        <v>304</v>
      </c>
      <c r="E88" s="27" t="s">
        <v>305</v>
      </c>
      <c r="F88" s="27" t="s">
        <v>118</v>
      </c>
      <c r="G88" s="27" t="s">
        <v>186</v>
      </c>
      <c r="H88" s="27" t="s">
        <v>145</v>
      </c>
      <c r="I88" s="27" t="s">
        <v>145</v>
      </c>
      <c r="J88">
        <v>48.8</v>
      </c>
      <c r="K88" s="27" t="s">
        <v>165</v>
      </c>
      <c r="L88">
        <v>18235</v>
      </c>
      <c r="M88">
        <v>17307</v>
      </c>
      <c r="N88">
        <v>-7228</v>
      </c>
      <c r="O88">
        <v>0</v>
      </c>
      <c r="P88">
        <v>17370</v>
      </c>
      <c r="Q88">
        <v>17063</v>
      </c>
      <c r="R88">
        <v>15907</v>
      </c>
      <c r="S88">
        <v>15011</v>
      </c>
      <c r="T88">
        <v>13663.999999999998</v>
      </c>
      <c r="U88">
        <v>16526</v>
      </c>
      <c r="V88">
        <v>15654</v>
      </c>
      <c r="W88">
        <v>14639</v>
      </c>
      <c r="X88">
        <v>17308</v>
      </c>
    </row>
    <row r="89" spans="1:24" x14ac:dyDescent="0.25">
      <c r="A89" t="s">
        <v>13</v>
      </c>
      <c r="D89" s="27" t="s">
        <v>306</v>
      </c>
      <c r="E89" s="27" t="s">
        <v>307</v>
      </c>
      <c r="F89" s="27" t="s">
        <v>118</v>
      </c>
      <c r="G89" s="27" t="s">
        <v>186</v>
      </c>
      <c r="H89" s="27" t="s">
        <v>145</v>
      </c>
      <c r="I89" s="27" t="s">
        <v>145</v>
      </c>
      <c r="J89">
        <v>44.983820000000001</v>
      </c>
      <c r="K89" s="27" t="s">
        <v>165</v>
      </c>
      <c r="L89">
        <v>19233</v>
      </c>
      <c r="M89">
        <v>16552</v>
      </c>
      <c r="N89">
        <v>-9681</v>
      </c>
      <c r="O89">
        <v>0</v>
      </c>
      <c r="P89">
        <v>18513</v>
      </c>
      <c r="Q89">
        <v>18224</v>
      </c>
      <c r="R89">
        <v>16915</v>
      </c>
      <c r="S89">
        <v>15617.999999999998</v>
      </c>
      <c r="T89">
        <v>14028</v>
      </c>
      <c r="U89">
        <v>15820</v>
      </c>
      <c r="V89">
        <v>14524</v>
      </c>
      <c r="W89">
        <v>13216.000000000002</v>
      </c>
      <c r="X89">
        <v>16984</v>
      </c>
    </row>
    <row r="90" spans="1:24" x14ac:dyDescent="0.25">
      <c r="A90" t="s">
        <v>13</v>
      </c>
      <c r="D90" s="27" t="s">
        <v>308</v>
      </c>
      <c r="E90" s="27" t="s">
        <v>309</v>
      </c>
      <c r="F90" s="27" t="s">
        <v>118</v>
      </c>
      <c r="G90" s="27" t="s">
        <v>186</v>
      </c>
      <c r="H90" s="27" t="s">
        <v>145</v>
      </c>
      <c r="I90" s="27" t="s">
        <v>145</v>
      </c>
      <c r="J90">
        <v>36.170210000000004</v>
      </c>
      <c r="K90" s="27" t="s">
        <v>165</v>
      </c>
      <c r="L90">
        <v>17024</v>
      </c>
      <c r="M90">
        <v>16012</v>
      </c>
      <c r="N90">
        <v>-7662</v>
      </c>
      <c r="O90">
        <v>0</v>
      </c>
      <c r="P90">
        <v>16532</v>
      </c>
      <c r="Q90">
        <v>16532</v>
      </c>
      <c r="R90">
        <v>15241.999999999998</v>
      </c>
      <c r="S90">
        <v>14196.999999999998</v>
      </c>
      <c r="T90">
        <v>13044</v>
      </c>
      <c r="U90">
        <v>15668</v>
      </c>
      <c r="V90">
        <v>15092</v>
      </c>
      <c r="W90">
        <v>14216</v>
      </c>
      <c r="X90">
        <v>16212</v>
      </c>
    </row>
    <row r="91" spans="1:24" x14ac:dyDescent="0.25">
      <c r="A91" t="s">
        <v>13</v>
      </c>
      <c r="D91" s="27" t="s">
        <v>310</v>
      </c>
      <c r="E91" s="27" t="s">
        <v>311</v>
      </c>
      <c r="F91" s="27" t="s">
        <v>118</v>
      </c>
      <c r="G91" s="27" t="s">
        <v>186</v>
      </c>
      <c r="H91" s="27" t="s">
        <v>145</v>
      </c>
      <c r="I91" s="27" t="s">
        <v>145</v>
      </c>
      <c r="J91">
        <v>51.937979999999996</v>
      </c>
      <c r="K91" s="27" t="s">
        <v>165</v>
      </c>
      <c r="L91">
        <v>19641</v>
      </c>
      <c r="M91">
        <v>15513.999999999998</v>
      </c>
      <c r="N91">
        <v>-10777</v>
      </c>
      <c r="O91">
        <v>0</v>
      </c>
      <c r="P91">
        <v>19130</v>
      </c>
      <c r="Q91">
        <v>18986</v>
      </c>
      <c r="R91">
        <v>17545</v>
      </c>
      <c r="S91">
        <v>15877</v>
      </c>
      <c r="T91">
        <v>13397.999999999998</v>
      </c>
      <c r="U91">
        <v>15870.000000000002</v>
      </c>
      <c r="V91">
        <v>14708.999999999998</v>
      </c>
      <c r="W91">
        <v>13219.999999999998</v>
      </c>
      <c r="X91">
        <v>15513.999999999998</v>
      </c>
    </row>
    <row r="92" spans="1:24" x14ac:dyDescent="0.25">
      <c r="A92" t="s">
        <v>13</v>
      </c>
      <c r="D92" s="27" t="s">
        <v>312</v>
      </c>
      <c r="E92" s="27" t="s">
        <v>313</v>
      </c>
      <c r="F92" s="27" t="s">
        <v>118</v>
      </c>
      <c r="G92" s="27" t="s">
        <v>186</v>
      </c>
      <c r="H92" s="27" t="s">
        <v>145</v>
      </c>
      <c r="I92" s="27" t="s">
        <v>145</v>
      </c>
      <c r="J92">
        <v>55.933330000000005</v>
      </c>
      <c r="K92" s="27" t="s">
        <v>165</v>
      </c>
      <c r="L92">
        <v>22369</v>
      </c>
      <c r="M92">
        <v>17425</v>
      </c>
      <c r="N92">
        <v>-12294</v>
      </c>
      <c r="O92">
        <v>0</v>
      </c>
      <c r="P92">
        <v>21232</v>
      </c>
      <c r="Q92">
        <v>20548</v>
      </c>
      <c r="R92">
        <v>19209</v>
      </c>
      <c r="S92">
        <v>17259</v>
      </c>
      <c r="T92">
        <v>14854.999999999998</v>
      </c>
      <c r="U92">
        <v>19340</v>
      </c>
      <c r="V92">
        <v>18325</v>
      </c>
      <c r="W92">
        <v>16421</v>
      </c>
      <c r="X92">
        <v>17841</v>
      </c>
    </row>
    <row r="93" spans="1:24" x14ac:dyDescent="0.25">
      <c r="A93" t="s">
        <v>13</v>
      </c>
      <c r="D93" s="27" t="s">
        <v>314</v>
      </c>
      <c r="E93" s="27" t="s">
        <v>315</v>
      </c>
      <c r="F93" s="27" t="s">
        <v>118</v>
      </c>
      <c r="G93" s="27" t="s">
        <v>186</v>
      </c>
      <c r="H93" s="27" t="s">
        <v>145</v>
      </c>
      <c r="I93" s="27" t="s">
        <v>145</v>
      </c>
      <c r="J93">
        <v>45.424240000000005</v>
      </c>
      <c r="K93" s="27" t="s">
        <v>165</v>
      </c>
      <c r="L93">
        <v>20865</v>
      </c>
      <c r="M93">
        <v>17567</v>
      </c>
      <c r="N93">
        <v>-12398</v>
      </c>
      <c r="O93">
        <v>0</v>
      </c>
      <c r="P93">
        <v>19560</v>
      </c>
      <c r="Q93">
        <v>18837</v>
      </c>
      <c r="R93">
        <v>17392</v>
      </c>
      <c r="S93">
        <v>15793</v>
      </c>
      <c r="T93">
        <v>13804</v>
      </c>
      <c r="U93">
        <v>16763</v>
      </c>
      <c r="V93">
        <v>15251</v>
      </c>
      <c r="W93">
        <v>14342.999999999998</v>
      </c>
      <c r="X93">
        <v>17857</v>
      </c>
    </row>
    <row r="94" spans="1:24" x14ac:dyDescent="0.25">
      <c r="A94" t="s">
        <v>13</v>
      </c>
      <c r="D94" s="27" t="s">
        <v>316</v>
      </c>
      <c r="E94" s="27" t="s">
        <v>317</v>
      </c>
      <c r="F94" s="27" t="s">
        <v>118</v>
      </c>
      <c r="G94" s="27" t="s">
        <v>186</v>
      </c>
      <c r="H94" s="27" t="s">
        <v>145</v>
      </c>
      <c r="I94" s="27" t="s">
        <v>145</v>
      </c>
      <c r="J94">
        <v>47.913039999999995</v>
      </c>
      <c r="K94" s="27" t="s">
        <v>165</v>
      </c>
      <c r="L94">
        <v>20538</v>
      </c>
      <c r="M94">
        <v>16545</v>
      </c>
      <c r="N94">
        <v>-13093</v>
      </c>
      <c r="O94">
        <v>0</v>
      </c>
      <c r="P94">
        <v>19603</v>
      </c>
      <c r="Q94">
        <v>18729</v>
      </c>
      <c r="R94">
        <v>17139</v>
      </c>
      <c r="S94">
        <v>15698</v>
      </c>
      <c r="T94">
        <v>13820.999999999998</v>
      </c>
      <c r="U94">
        <v>18257</v>
      </c>
      <c r="V94">
        <v>16516</v>
      </c>
      <c r="W94">
        <v>14757.000000000002</v>
      </c>
      <c r="X94">
        <v>16666</v>
      </c>
    </row>
    <row r="95" spans="1:24" x14ac:dyDescent="0.25">
      <c r="A95" t="s">
        <v>13</v>
      </c>
      <c r="D95" s="27" t="s">
        <v>318</v>
      </c>
      <c r="E95" s="27" t="s">
        <v>319</v>
      </c>
      <c r="F95" s="27" t="s">
        <v>118</v>
      </c>
      <c r="G95" s="27" t="s">
        <v>186</v>
      </c>
      <c r="H95" s="27" t="s">
        <v>145</v>
      </c>
      <c r="I95" s="27" t="s">
        <v>145</v>
      </c>
      <c r="J95">
        <v>52.173909999999999</v>
      </c>
      <c r="K95" s="27" t="s">
        <v>165</v>
      </c>
      <c r="L95">
        <v>19550</v>
      </c>
      <c r="M95">
        <v>14243.999999999998</v>
      </c>
      <c r="N95">
        <v>-11956</v>
      </c>
      <c r="O95">
        <v>0</v>
      </c>
      <c r="P95">
        <v>18576</v>
      </c>
      <c r="Q95">
        <v>17843</v>
      </c>
      <c r="R95">
        <v>16530</v>
      </c>
      <c r="S95">
        <v>14654</v>
      </c>
      <c r="T95">
        <v>12775</v>
      </c>
      <c r="U95">
        <v>15560</v>
      </c>
      <c r="V95">
        <v>14663.000000000002</v>
      </c>
      <c r="W95">
        <v>13182</v>
      </c>
      <c r="X95">
        <v>14826</v>
      </c>
    </row>
    <row r="96" spans="1:24" x14ac:dyDescent="0.25">
      <c r="A96" t="s">
        <v>13</v>
      </c>
      <c r="D96" s="27" t="s">
        <v>320</v>
      </c>
      <c r="E96" s="27" t="s">
        <v>321</v>
      </c>
      <c r="F96" s="27" t="s">
        <v>118</v>
      </c>
      <c r="G96" s="27" t="s">
        <v>186</v>
      </c>
      <c r="H96" s="27" t="s">
        <v>145</v>
      </c>
      <c r="I96" s="27" t="s">
        <v>145</v>
      </c>
      <c r="J96">
        <v>41.903230000000001</v>
      </c>
      <c r="K96" s="27" t="s">
        <v>165</v>
      </c>
      <c r="L96">
        <v>19405</v>
      </c>
      <c r="M96">
        <v>17012</v>
      </c>
      <c r="N96">
        <v>-9393</v>
      </c>
      <c r="O96">
        <v>0</v>
      </c>
      <c r="P96">
        <v>18249</v>
      </c>
      <c r="Q96">
        <v>17814</v>
      </c>
      <c r="R96">
        <v>17138</v>
      </c>
      <c r="S96">
        <v>16411</v>
      </c>
      <c r="T96">
        <v>14076.999999999998</v>
      </c>
      <c r="U96">
        <v>16874</v>
      </c>
      <c r="V96">
        <v>16254</v>
      </c>
      <c r="W96">
        <v>14032</v>
      </c>
      <c r="X96">
        <v>17301</v>
      </c>
    </row>
    <row r="97" spans="1:24" x14ac:dyDescent="0.25">
      <c r="A97" t="s">
        <v>13</v>
      </c>
      <c r="D97" s="27" t="s">
        <v>322</v>
      </c>
      <c r="E97" s="27" t="s">
        <v>323</v>
      </c>
      <c r="F97" s="27" t="s">
        <v>118</v>
      </c>
      <c r="G97" s="27" t="s">
        <v>207</v>
      </c>
      <c r="H97" s="27" t="s">
        <v>145</v>
      </c>
      <c r="I97" s="27" t="s">
        <v>145</v>
      </c>
      <c r="J97">
        <v>48.148150000000001</v>
      </c>
      <c r="K97" s="27" t="s">
        <v>165</v>
      </c>
      <c r="L97">
        <v>32992</v>
      </c>
      <c r="M97">
        <v>31480</v>
      </c>
      <c r="N97">
        <v>-13512.999999999998</v>
      </c>
      <c r="O97">
        <v>0</v>
      </c>
      <c r="P97">
        <v>31255</v>
      </c>
      <c r="Q97">
        <v>30945.000000000004</v>
      </c>
      <c r="R97">
        <v>28483</v>
      </c>
      <c r="S97">
        <v>27445.000000000004</v>
      </c>
      <c r="T97">
        <v>25506</v>
      </c>
      <c r="U97">
        <v>29051.999999999996</v>
      </c>
      <c r="V97">
        <v>27380.999999999996</v>
      </c>
      <c r="W97">
        <v>25662</v>
      </c>
      <c r="X97">
        <v>31913</v>
      </c>
    </row>
    <row r="98" spans="1:24" x14ac:dyDescent="0.25">
      <c r="A98" t="s">
        <v>13</v>
      </c>
      <c r="D98" s="27" t="s">
        <v>324</v>
      </c>
      <c r="E98" s="27" t="s">
        <v>325</v>
      </c>
      <c r="F98" s="27" t="s">
        <v>118</v>
      </c>
      <c r="G98" s="27" t="s">
        <v>226</v>
      </c>
      <c r="H98" s="27" t="s">
        <v>145</v>
      </c>
      <c r="I98" s="27" t="s">
        <v>145</v>
      </c>
      <c r="J98">
        <v>47.027029999999996</v>
      </c>
      <c r="K98" s="27" t="s">
        <v>165</v>
      </c>
      <c r="L98">
        <v>31880</v>
      </c>
      <c r="M98">
        <v>28445</v>
      </c>
      <c r="N98">
        <v>-16035</v>
      </c>
      <c r="O98">
        <v>0</v>
      </c>
      <c r="P98">
        <v>30157</v>
      </c>
      <c r="Q98">
        <v>29412</v>
      </c>
      <c r="R98">
        <v>26875</v>
      </c>
      <c r="S98">
        <v>24928</v>
      </c>
      <c r="T98">
        <v>23007</v>
      </c>
      <c r="U98">
        <v>28788</v>
      </c>
      <c r="V98">
        <v>26454</v>
      </c>
      <c r="W98">
        <v>24589</v>
      </c>
      <c r="X98">
        <v>29024</v>
      </c>
    </row>
    <row r="99" spans="1:24" x14ac:dyDescent="0.25">
      <c r="A99" t="s">
        <v>13</v>
      </c>
      <c r="D99" s="27" t="s">
        <v>326</v>
      </c>
      <c r="E99" s="27" t="s">
        <v>327</v>
      </c>
      <c r="F99" s="27" t="s">
        <v>118</v>
      </c>
      <c r="G99" s="27" t="s">
        <v>226</v>
      </c>
      <c r="H99" s="27" t="s">
        <v>145</v>
      </c>
      <c r="I99" s="27" t="s">
        <v>145</v>
      </c>
      <c r="J99">
        <v>47.81812</v>
      </c>
      <c r="K99" s="27" t="s">
        <v>165</v>
      </c>
      <c r="L99">
        <v>31161</v>
      </c>
      <c r="M99">
        <v>28107</v>
      </c>
      <c r="N99">
        <v>-15654</v>
      </c>
      <c r="O99">
        <v>0</v>
      </c>
      <c r="P99">
        <v>28997</v>
      </c>
      <c r="Q99">
        <v>27963</v>
      </c>
      <c r="R99">
        <v>25632</v>
      </c>
      <c r="S99">
        <v>24548</v>
      </c>
      <c r="T99">
        <v>22687</v>
      </c>
      <c r="U99">
        <v>26786.000000000004</v>
      </c>
      <c r="V99">
        <v>24767.999999999996</v>
      </c>
      <c r="W99">
        <v>22277</v>
      </c>
      <c r="X99">
        <v>28550</v>
      </c>
    </row>
    <row r="100" spans="1:24" x14ac:dyDescent="0.25">
      <c r="A100" t="s">
        <v>13</v>
      </c>
      <c r="D100" s="27" t="s">
        <v>328</v>
      </c>
      <c r="E100" s="27" t="s">
        <v>329</v>
      </c>
      <c r="F100" s="27" t="s">
        <v>118</v>
      </c>
      <c r="G100" s="27" t="s">
        <v>226</v>
      </c>
      <c r="H100" s="27" t="s">
        <v>145</v>
      </c>
      <c r="I100" s="27" t="s">
        <v>145</v>
      </c>
      <c r="J100">
        <v>53.090910000000001</v>
      </c>
      <c r="K100" s="27" t="s">
        <v>165</v>
      </c>
      <c r="L100">
        <v>33751</v>
      </c>
      <c r="M100">
        <v>28872</v>
      </c>
      <c r="N100">
        <v>-18673</v>
      </c>
      <c r="O100">
        <v>0</v>
      </c>
      <c r="P100">
        <v>31416.000000000004</v>
      </c>
      <c r="Q100">
        <v>30118.999999999996</v>
      </c>
      <c r="R100">
        <v>26905</v>
      </c>
      <c r="S100">
        <v>24862.999999999996</v>
      </c>
      <c r="T100">
        <v>22535</v>
      </c>
      <c r="U100">
        <v>27703.999999999996</v>
      </c>
      <c r="V100">
        <v>25676.999999999996</v>
      </c>
      <c r="W100">
        <v>23536</v>
      </c>
      <c r="X100">
        <v>29166</v>
      </c>
    </row>
    <row r="101" spans="1:24" x14ac:dyDescent="0.25">
      <c r="A101" t="s">
        <v>13</v>
      </c>
      <c r="D101" s="27" t="s">
        <v>330</v>
      </c>
      <c r="E101" s="27" t="s">
        <v>331</v>
      </c>
      <c r="F101" s="27" t="s">
        <v>118</v>
      </c>
      <c r="G101" s="27" t="s">
        <v>226</v>
      </c>
      <c r="H101" s="27" t="s">
        <v>145</v>
      </c>
      <c r="I101" s="27" t="s">
        <v>145</v>
      </c>
      <c r="J101">
        <v>52.558139999999995</v>
      </c>
      <c r="K101" s="27" t="s">
        <v>165</v>
      </c>
      <c r="L101">
        <v>33424</v>
      </c>
      <c r="M101">
        <v>31222</v>
      </c>
      <c r="N101">
        <v>-14452</v>
      </c>
      <c r="O101">
        <v>0</v>
      </c>
      <c r="P101">
        <v>32057</v>
      </c>
      <c r="Q101">
        <v>31191</v>
      </c>
      <c r="R101">
        <v>28932</v>
      </c>
      <c r="S101">
        <v>27246.000000000004</v>
      </c>
      <c r="T101">
        <v>25465</v>
      </c>
      <c r="U101">
        <v>30514.999999999996</v>
      </c>
      <c r="V101">
        <v>29738</v>
      </c>
      <c r="W101">
        <v>27124</v>
      </c>
      <c r="X101">
        <v>31547</v>
      </c>
    </row>
    <row r="102" spans="1:24" x14ac:dyDescent="0.25">
      <c r="A102" t="s">
        <v>13</v>
      </c>
      <c r="D102" s="27" t="s">
        <v>332</v>
      </c>
      <c r="E102" s="27" t="s">
        <v>333</v>
      </c>
      <c r="F102" s="27" t="s">
        <v>118</v>
      </c>
      <c r="G102" s="27" t="s">
        <v>226</v>
      </c>
      <c r="H102" s="27" t="s">
        <v>145</v>
      </c>
      <c r="I102" s="27" t="s">
        <v>145</v>
      </c>
      <c r="J102">
        <v>54.609209999999997</v>
      </c>
      <c r="K102" s="27" t="s">
        <v>165</v>
      </c>
      <c r="L102">
        <v>29508</v>
      </c>
      <c r="M102">
        <v>24881</v>
      </c>
      <c r="N102">
        <v>-15829</v>
      </c>
      <c r="O102">
        <v>0</v>
      </c>
      <c r="P102">
        <v>27069.000000000004</v>
      </c>
      <c r="Q102">
        <v>26490</v>
      </c>
      <c r="R102">
        <v>24710</v>
      </c>
      <c r="S102">
        <v>22740</v>
      </c>
      <c r="T102">
        <v>20147</v>
      </c>
      <c r="U102">
        <v>24855</v>
      </c>
      <c r="V102">
        <v>23461</v>
      </c>
      <c r="W102">
        <v>20751</v>
      </c>
      <c r="X102">
        <v>25314.000000000004</v>
      </c>
    </row>
    <row r="103" spans="1:24" x14ac:dyDescent="0.25">
      <c r="A103" t="s">
        <v>13</v>
      </c>
      <c r="D103" s="27" t="s">
        <v>334</v>
      </c>
      <c r="E103" s="27" t="s">
        <v>335</v>
      </c>
      <c r="F103" s="27" t="s">
        <v>118</v>
      </c>
      <c r="G103" s="27" t="s">
        <v>226</v>
      </c>
      <c r="H103" s="27" t="s">
        <v>145</v>
      </c>
      <c r="I103" s="27" t="s">
        <v>145</v>
      </c>
      <c r="J103">
        <v>43.589739999999999</v>
      </c>
      <c r="K103" s="27" t="s">
        <v>165</v>
      </c>
      <c r="L103">
        <v>32805</v>
      </c>
      <c r="M103">
        <v>31020</v>
      </c>
      <c r="N103">
        <v>-15929</v>
      </c>
      <c r="O103">
        <v>0</v>
      </c>
      <c r="P103">
        <v>30616</v>
      </c>
      <c r="Q103">
        <v>30184</v>
      </c>
      <c r="R103">
        <v>27609.999999999996</v>
      </c>
      <c r="S103">
        <v>25232</v>
      </c>
      <c r="T103">
        <v>23905</v>
      </c>
      <c r="U103">
        <v>29093.999999999996</v>
      </c>
      <c r="V103">
        <v>27599</v>
      </c>
      <c r="W103">
        <v>24817</v>
      </c>
      <c r="X103">
        <v>31458.000000000004</v>
      </c>
    </row>
    <row r="104" spans="1:24" x14ac:dyDescent="0.25">
      <c r="A104" t="s">
        <v>13</v>
      </c>
      <c r="D104" s="27" t="s">
        <v>336</v>
      </c>
      <c r="E104" s="27" t="s">
        <v>337</v>
      </c>
      <c r="F104" s="27" t="s">
        <v>118</v>
      </c>
      <c r="G104" s="27" t="s">
        <v>226</v>
      </c>
      <c r="H104" s="27" t="s">
        <v>145</v>
      </c>
      <c r="I104" s="27" t="s">
        <v>145</v>
      </c>
      <c r="J104">
        <v>46.882300000000001</v>
      </c>
      <c r="K104" s="27" t="s">
        <v>165</v>
      </c>
      <c r="L104">
        <v>43623</v>
      </c>
      <c r="M104">
        <v>39871</v>
      </c>
      <c r="N104">
        <v>-23003</v>
      </c>
      <c r="O104">
        <v>0</v>
      </c>
      <c r="P104">
        <v>41259</v>
      </c>
      <c r="Q104">
        <v>40339</v>
      </c>
      <c r="R104">
        <v>37179</v>
      </c>
      <c r="S104">
        <v>33491</v>
      </c>
      <c r="T104">
        <v>31774</v>
      </c>
      <c r="U104">
        <v>38313</v>
      </c>
      <c r="V104">
        <v>36404</v>
      </c>
      <c r="W104">
        <v>32353</v>
      </c>
      <c r="X104">
        <v>40447</v>
      </c>
    </row>
    <row r="105" spans="1:24" x14ac:dyDescent="0.25">
      <c r="A105" t="s">
        <v>13</v>
      </c>
      <c r="D105" s="27" t="s">
        <v>338</v>
      </c>
      <c r="E105" s="27" t="s">
        <v>339</v>
      </c>
      <c r="F105" s="27" t="s">
        <v>118</v>
      </c>
      <c r="G105" s="27" t="s">
        <v>226</v>
      </c>
      <c r="H105" s="27" t="s">
        <v>145</v>
      </c>
      <c r="I105" s="27" t="s">
        <v>145</v>
      </c>
      <c r="J105">
        <v>52.222710000000006</v>
      </c>
      <c r="K105" s="27" t="s">
        <v>165</v>
      </c>
      <c r="L105">
        <v>30438</v>
      </c>
      <c r="M105">
        <v>25632</v>
      </c>
      <c r="N105">
        <v>-16706</v>
      </c>
      <c r="O105">
        <v>0</v>
      </c>
      <c r="P105">
        <v>28057</v>
      </c>
      <c r="Q105">
        <v>26735.000000000004</v>
      </c>
      <c r="R105">
        <v>24881</v>
      </c>
      <c r="S105">
        <v>23336</v>
      </c>
      <c r="T105">
        <v>21408</v>
      </c>
      <c r="U105">
        <v>25995</v>
      </c>
      <c r="V105">
        <v>24979.000000000004</v>
      </c>
      <c r="W105">
        <v>22353</v>
      </c>
      <c r="X105">
        <v>25776</v>
      </c>
    </row>
    <row r="106" spans="1:24" x14ac:dyDescent="0.25">
      <c r="A106" t="s">
        <v>13</v>
      </c>
      <c r="D106" s="27" t="s">
        <v>340</v>
      </c>
      <c r="E106" s="27" t="s">
        <v>341</v>
      </c>
      <c r="F106" s="27" t="s">
        <v>118</v>
      </c>
      <c r="G106" s="27" t="s">
        <v>226</v>
      </c>
      <c r="H106" s="27" t="s">
        <v>145</v>
      </c>
      <c r="I106" s="27" t="s">
        <v>145</v>
      </c>
      <c r="J106">
        <v>49.239699999999999</v>
      </c>
      <c r="K106" s="27" t="s">
        <v>165</v>
      </c>
      <c r="L106">
        <v>12310.999999999998</v>
      </c>
      <c r="M106">
        <v>10221</v>
      </c>
      <c r="N106">
        <v>-4890</v>
      </c>
      <c r="O106">
        <v>0</v>
      </c>
      <c r="P106">
        <v>11315</v>
      </c>
      <c r="Q106">
        <v>10971</v>
      </c>
      <c r="R106">
        <v>10101</v>
      </c>
      <c r="S106">
        <v>9296</v>
      </c>
      <c r="T106">
        <v>8854</v>
      </c>
      <c r="U106">
        <v>9181</v>
      </c>
      <c r="V106">
        <v>9132</v>
      </c>
      <c r="W106">
        <v>8485</v>
      </c>
      <c r="X106">
        <v>10221</v>
      </c>
    </row>
    <row r="107" spans="1:24" x14ac:dyDescent="0.25">
      <c r="A107" t="s">
        <v>13</v>
      </c>
      <c r="D107" s="27" t="s">
        <v>342</v>
      </c>
      <c r="E107" s="27" t="s">
        <v>343</v>
      </c>
      <c r="F107" s="27" t="s">
        <v>118</v>
      </c>
      <c r="G107" s="27" t="s">
        <v>226</v>
      </c>
      <c r="H107" s="27" t="s">
        <v>145</v>
      </c>
      <c r="I107" s="27" t="s">
        <v>145</v>
      </c>
      <c r="J107">
        <v>50</v>
      </c>
      <c r="K107" s="27" t="s">
        <v>165</v>
      </c>
      <c r="L107">
        <v>29421</v>
      </c>
      <c r="M107">
        <v>25095</v>
      </c>
      <c r="N107">
        <v>-16020</v>
      </c>
      <c r="O107">
        <v>0</v>
      </c>
      <c r="P107">
        <v>26951</v>
      </c>
      <c r="Q107">
        <v>26037</v>
      </c>
      <c r="R107">
        <v>23722</v>
      </c>
      <c r="S107">
        <v>22477</v>
      </c>
      <c r="T107">
        <v>20952</v>
      </c>
      <c r="U107">
        <v>26119</v>
      </c>
      <c r="V107">
        <v>24498.000000000004</v>
      </c>
      <c r="W107">
        <v>21457</v>
      </c>
      <c r="X107">
        <v>25389</v>
      </c>
    </row>
    <row r="108" spans="1:24" x14ac:dyDescent="0.25">
      <c r="A108" t="s">
        <v>13</v>
      </c>
      <c r="D108" s="27" t="s">
        <v>344</v>
      </c>
      <c r="E108" s="27" t="s">
        <v>345</v>
      </c>
      <c r="F108" s="27" t="s">
        <v>118</v>
      </c>
      <c r="G108" s="27" t="s">
        <v>226</v>
      </c>
      <c r="H108" s="27" t="s">
        <v>145</v>
      </c>
      <c r="I108" s="27" t="s">
        <v>145</v>
      </c>
      <c r="J108">
        <v>33.673580000000001</v>
      </c>
      <c r="K108" s="27" t="s">
        <v>165</v>
      </c>
      <c r="L108">
        <v>43927</v>
      </c>
      <c r="M108">
        <v>39386</v>
      </c>
      <c r="N108">
        <v>-23139</v>
      </c>
      <c r="O108">
        <v>0</v>
      </c>
      <c r="P108">
        <v>41023</v>
      </c>
      <c r="Q108">
        <v>39928</v>
      </c>
      <c r="R108">
        <v>36938</v>
      </c>
      <c r="S108">
        <v>34350</v>
      </c>
      <c r="T108">
        <v>30545</v>
      </c>
      <c r="U108">
        <v>36397</v>
      </c>
      <c r="V108">
        <v>35342</v>
      </c>
      <c r="W108">
        <v>31387</v>
      </c>
      <c r="X108">
        <v>39674</v>
      </c>
    </row>
    <row r="109" spans="1:24" x14ac:dyDescent="0.25">
      <c r="A109" t="s">
        <v>13</v>
      </c>
      <c r="D109" s="27" t="s">
        <v>346</v>
      </c>
      <c r="E109" s="27" t="s">
        <v>347</v>
      </c>
      <c r="F109" s="27" t="s">
        <v>118</v>
      </c>
      <c r="G109" s="27" t="s">
        <v>241</v>
      </c>
      <c r="H109" s="27" t="s">
        <v>145</v>
      </c>
      <c r="I109" s="27" t="s">
        <v>145</v>
      </c>
      <c r="J109">
        <v>53.54336</v>
      </c>
      <c r="K109" s="27" t="s">
        <v>165</v>
      </c>
      <c r="L109">
        <v>21798</v>
      </c>
      <c r="M109">
        <v>21236</v>
      </c>
      <c r="N109">
        <v>-8962</v>
      </c>
      <c r="O109">
        <v>0</v>
      </c>
      <c r="P109">
        <v>20783</v>
      </c>
      <c r="Q109">
        <v>20495</v>
      </c>
      <c r="R109">
        <v>19583</v>
      </c>
      <c r="S109">
        <v>18285</v>
      </c>
      <c r="T109">
        <v>16557</v>
      </c>
      <c r="U109">
        <v>20301</v>
      </c>
      <c r="V109">
        <v>18909</v>
      </c>
      <c r="W109">
        <v>17900</v>
      </c>
      <c r="X109">
        <v>21524</v>
      </c>
    </row>
    <row r="110" spans="1:24" x14ac:dyDescent="0.25">
      <c r="A110" t="s">
        <v>13</v>
      </c>
      <c r="D110" s="27" t="s">
        <v>348</v>
      </c>
      <c r="E110" s="27" t="s">
        <v>349</v>
      </c>
      <c r="F110" s="27" t="s">
        <v>118</v>
      </c>
      <c r="G110" s="27" t="s">
        <v>278</v>
      </c>
      <c r="H110" s="27" t="s">
        <v>145</v>
      </c>
      <c r="I110" s="27" t="s">
        <v>145</v>
      </c>
      <c r="J110">
        <v>45.905349999999999</v>
      </c>
      <c r="K110" s="27" t="s">
        <v>165</v>
      </c>
      <c r="L110">
        <v>29204</v>
      </c>
      <c r="M110">
        <v>23860</v>
      </c>
      <c r="N110">
        <v>-10844</v>
      </c>
      <c r="O110">
        <v>0</v>
      </c>
      <c r="P110">
        <v>28163.999999999996</v>
      </c>
      <c r="Q110">
        <v>27732</v>
      </c>
      <c r="R110">
        <v>25692</v>
      </c>
      <c r="S110">
        <v>24083</v>
      </c>
      <c r="T110">
        <v>22738</v>
      </c>
      <c r="U110">
        <v>26606</v>
      </c>
      <c r="V110">
        <v>25447.999999999996</v>
      </c>
      <c r="W110">
        <v>24436.000000000004</v>
      </c>
      <c r="X110">
        <v>23860</v>
      </c>
    </row>
    <row r="111" spans="1:24" x14ac:dyDescent="0.25">
      <c r="A111" t="s">
        <v>13</v>
      </c>
      <c r="D111" s="27" t="s">
        <v>350</v>
      </c>
      <c r="E111" s="27" t="s">
        <v>351</v>
      </c>
      <c r="F111" s="27" t="s">
        <v>118</v>
      </c>
      <c r="G111" s="27" t="s">
        <v>278</v>
      </c>
      <c r="H111" s="27" t="s">
        <v>145</v>
      </c>
      <c r="I111" s="27" t="s">
        <v>145</v>
      </c>
      <c r="J111">
        <v>37.804879999999997</v>
      </c>
      <c r="K111" s="27" t="s">
        <v>165</v>
      </c>
      <c r="L111">
        <v>23583</v>
      </c>
      <c r="M111">
        <v>19832</v>
      </c>
      <c r="N111">
        <v>-9751</v>
      </c>
      <c r="O111">
        <v>0</v>
      </c>
      <c r="P111">
        <v>22424</v>
      </c>
      <c r="Q111">
        <v>21991</v>
      </c>
      <c r="R111">
        <v>20261</v>
      </c>
      <c r="S111">
        <v>18675</v>
      </c>
      <c r="T111">
        <v>17580</v>
      </c>
      <c r="U111">
        <v>23136</v>
      </c>
      <c r="V111">
        <v>22977</v>
      </c>
      <c r="W111">
        <v>20912</v>
      </c>
      <c r="X111">
        <v>20120</v>
      </c>
    </row>
    <row r="112" spans="1:24" x14ac:dyDescent="0.25">
      <c r="A112" t="s">
        <v>13</v>
      </c>
      <c r="D112" s="27" t="s">
        <v>352</v>
      </c>
      <c r="E112" s="27" t="s">
        <v>353</v>
      </c>
      <c r="F112" s="27" t="s">
        <v>118</v>
      </c>
      <c r="G112" s="27" t="s">
        <v>278</v>
      </c>
      <c r="H112" s="27" t="s">
        <v>145</v>
      </c>
      <c r="I112" s="27" t="s">
        <v>145</v>
      </c>
      <c r="J112">
        <v>43.529410000000006</v>
      </c>
      <c r="K112" s="27" t="s">
        <v>165</v>
      </c>
      <c r="L112">
        <v>28010.000000000004</v>
      </c>
      <c r="M112">
        <v>21747</v>
      </c>
      <c r="N112">
        <v>-11263</v>
      </c>
      <c r="O112">
        <v>0</v>
      </c>
      <c r="P112">
        <v>26081</v>
      </c>
      <c r="Q112">
        <v>25360</v>
      </c>
      <c r="R112">
        <v>24161</v>
      </c>
      <c r="S112">
        <v>23224</v>
      </c>
      <c r="T112">
        <v>21592</v>
      </c>
      <c r="U112">
        <v>25437.999999999996</v>
      </c>
      <c r="V112">
        <v>25004</v>
      </c>
      <c r="W112">
        <v>22626</v>
      </c>
      <c r="X112">
        <v>21892</v>
      </c>
    </row>
    <row r="113" spans="1:24" x14ac:dyDescent="0.25">
      <c r="A113" t="s">
        <v>13</v>
      </c>
      <c r="D113" s="27" t="s">
        <v>354</v>
      </c>
      <c r="E113" s="27" t="s">
        <v>355</v>
      </c>
      <c r="F113" s="27" t="s">
        <v>118</v>
      </c>
      <c r="G113" s="27" t="s">
        <v>278</v>
      </c>
      <c r="H113" s="27" t="s">
        <v>145</v>
      </c>
      <c r="I113" s="27" t="s">
        <v>145</v>
      </c>
      <c r="J113">
        <v>47.120660000000001</v>
      </c>
      <c r="K113" s="27" t="s">
        <v>165</v>
      </c>
      <c r="L113">
        <v>21521</v>
      </c>
      <c r="M113">
        <v>18764</v>
      </c>
      <c r="N113">
        <v>-8257</v>
      </c>
      <c r="O113">
        <v>0</v>
      </c>
      <c r="P113">
        <v>20201</v>
      </c>
      <c r="Q113">
        <v>19625</v>
      </c>
      <c r="R113">
        <v>19050</v>
      </c>
      <c r="S113">
        <v>17595</v>
      </c>
      <c r="T113">
        <v>16443</v>
      </c>
      <c r="U113">
        <v>20638</v>
      </c>
      <c r="V113">
        <v>19774</v>
      </c>
      <c r="W113">
        <v>18908</v>
      </c>
      <c r="X113">
        <v>18764</v>
      </c>
    </row>
    <row r="114" spans="1:24" x14ac:dyDescent="0.25">
      <c r="A114" t="s">
        <v>13</v>
      </c>
      <c r="D114" s="27" t="s">
        <v>356</v>
      </c>
      <c r="E114" s="27" t="s">
        <v>357</v>
      </c>
      <c r="F114" s="27" t="s">
        <v>118</v>
      </c>
      <c r="G114" s="27" t="s">
        <v>278</v>
      </c>
      <c r="H114" s="27" t="s">
        <v>145</v>
      </c>
      <c r="I114" s="27" t="s">
        <v>145</v>
      </c>
      <c r="J114">
        <v>35.416669999999996</v>
      </c>
      <c r="K114" s="27" t="s">
        <v>165</v>
      </c>
      <c r="L114">
        <v>28258.999999999996</v>
      </c>
      <c r="M114">
        <v>22244</v>
      </c>
      <c r="N114">
        <v>-10515</v>
      </c>
      <c r="O114">
        <v>0</v>
      </c>
      <c r="P114">
        <v>27539.000000000004</v>
      </c>
      <c r="Q114">
        <v>26531</v>
      </c>
      <c r="R114">
        <v>25379</v>
      </c>
      <c r="S114">
        <v>23752</v>
      </c>
      <c r="T114">
        <v>21734</v>
      </c>
      <c r="U114">
        <v>25250.000000000004</v>
      </c>
      <c r="V114">
        <v>24320.000000000004</v>
      </c>
      <c r="W114">
        <v>22832</v>
      </c>
      <c r="X114">
        <v>22400</v>
      </c>
    </row>
    <row r="115" spans="1:24" x14ac:dyDescent="0.25">
      <c r="A115" t="s">
        <v>13</v>
      </c>
      <c r="D115" s="27" t="s">
        <v>358</v>
      </c>
      <c r="E115" s="27" t="s">
        <v>359</v>
      </c>
      <c r="F115" s="27" t="s">
        <v>118</v>
      </c>
      <c r="G115" s="27" t="s">
        <v>278</v>
      </c>
      <c r="H115" s="27" t="s">
        <v>145</v>
      </c>
      <c r="I115" s="27" t="s">
        <v>145</v>
      </c>
      <c r="J115">
        <v>41.868510000000001</v>
      </c>
      <c r="K115" s="27" t="s">
        <v>165</v>
      </c>
      <c r="L115">
        <v>25917</v>
      </c>
      <c r="M115">
        <v>20258</v>
      </c>
      <c r="N115">
        <v>-10659</v>
      </c>
      <c r="O115">
        <v>0</v>
      </c>
      <c r="P115">
        <v>24740</v>
      </c>
      <c r="Q115">
        <v>23876</v>
      </c>
      <c r="R115">
        <v>22484</v>
      </c>
      <c r="S115">
        <v>20732</v>
      </c>
      <c r="T115">
        <v>19148</v>
      </c>
      <c r="U115">
        <v>22996</v>
      </c>
      <c r="V115">
        <v>22588</v>
      </c>
      <c r="W115">
        <v>21076</v>
      </c>
      <c r="X115">
        <v>20596</v>
      </c>
    </row>
    <row r="116" spans="1:24" x14ac:dyDescent="0.25">
      <c r="A116" t="s">
        <v>13</v>
      </c>
      <c r="D116" s="27" t="s">
        <v>361</v>
      </c>
      <c r="E116" s="27" t="s">
        <v>362</v>
      </c>
      <c r="F116" s="27" t="s">
        <v>118</v>
      </c>
      <c r="G116" s="27" t="s">
        <v>278</v>
      </c>
      <c r="H116" s="27" t="s">
        <v>145</v>
      </c>
      <c r="I116" s="27" t="s">
        <v>145</v>
      </c>
      <c r="J116">
        <v>48.453609999999998</v>
      </c>
      <c r="K116" s="27" t="s">
        <v>165</v>
      </c>
      <c r="L116">
        <v>22616</v>
      </c>
      <c r="M116">
        <v>20426</v>
      </c>
      <c r="N116">
        <v>-7189.9999999999991</v>
      </c>
      <c r="O116">
        <v>0</v>
      </c>
      <c r="P116">
        <v>21752</v>
      </c>
      <c r="Q116">
        <v>21025</v>
      </c>
      <c r="R116">
        <v>20443</v>
      </c>
      <c r="S116">
        <v>19815</v>
      </c>
      <c r="T116">
        <v>18883</v>
      </c>
      <c r="U116">
        <v>23155</v>
      </c>
      <c r="V116">
        <v>22048</v>
      </c>
      <c r="W116">
        <v>21314</v>
      </c>
      <c r="X116">
        <v>20714</v>
      </c>
    </row>
    <row r="117" spans="1:24" x14ac:dyDescent="0.25">
      <c r="A117" t="s">
        <v>13</v>
      </c>
      <c r="D117" s="27" t="s">
        <v>363</v>
      </c>
      <c r="E117" s="27" t="s">
        <v>364</v>
      </c>
      <c r="F117" s="27" t="s">
        <v>118</v>
      </c>
      <c r="G117" s="27" t="s">
        <v>278</v>
      </c>
      <c r="H117" s="27" t="s">
        <v>145</v>
      </c>
      <c r="I117" s="27" t="s">
        <v>145</v>
      </c>
      <c r="J117">
        <v>50.53763</v>
      </c>
      <c r="K117" s="27" t="s">
        <v>165</v>
      </c>
      <c r="L117">
        <v>22609</v>
      </c>
      <c r="M117">
        <v>18817</v>
      </c>
      <c r="N117">
        <v>-9292</v>
      </c>
      <c r="O117">
        <v>0</v>
      </c>
      <c r="P117">
        <v>21743</v>
      </c>
      <c r="Q117">
        <v>20728</v>
      </c>
      <c r="R117">
        <v>19980</v>
      </c>
      <c r="S117">
        <v>18803</v>
      </c>
      <c r="T117">
        <v>17795</v>
      </c>
      <c r="U117">
        <v>22275</v>
      </c>
      <c r="V117">
        <v>20691</v>
      </c>
      <c r="W117">
        <v>19393</v>
      </c>
      <c r="X117">
        <v>19105</v>
      </c>
    </row>
    <row r="118" spans="1:24" x14ac:dyDescent="0.25">
      <c r="A118" t="s">
        <v>13</v>
      </c>
      <c r="D118" s="27" t="s">
        <v>365</v>
      </c>
      <c r="E118" s="27" t="s">
        <v>366</v>
      </c>
      <c r="F118" s="27" t="s">
        <v>118</v>
      </c>
      <c r="G118" s="27" t="s">
        <v>278</v>
      </c>
      <c r="H118" s="27" t="s">
        <v>145</v>
      </c>
      <c r="I118" s="27" t="s">
        <v>145</v>
      </c>
      <c r="J118">
        <v>35.368629999999996</v>
      </c>
      <c r="K118" s="27" t="s">
        <v>165</v>
      </c>
      <c r="L118">
        <v>21172</v>
      </c>
      <c r="M118">
        <v>19324</v>
      </c>
      <c r="N118">
        <v>-10348</v>
      </c>
      <c r="O118">
        <v>0</v>
      </c>
      <c r="P118">
        <v>20592</v>
      </c>
      <c r="Q118">
        <v>20157</v>
      </c>
      <c r="R118">
        <v>19280</v>
      </c>
      <c r="S118">
        <v>18101</v>
      </c>
      <c r="T118">
        <v>16656</v>
      </c>
      <c r="U118">
        <v>24254</v>
      </c>
      <c r="V118">
        <v>22661</v>
      </c>
      <c r="W118">
        <v>20403</v>
      </c>
      <c r="X118">
        <v>19467</v>
      </c>
    </row>
    <row r="119" spans="1:24" x14ac:dyDescent="0.25">
      <c r="A119" t="s">
        <v>13</v>
      </c>
      <c r="D119" s="27" t="s">
        <v>367</v>
      </c>
      <c r="E119" s="27" t="s">
        <v>368</v>
      </c>
      <c r="F119" s="27" t="s">
        <v>118</v>
      </c>
      <c r="G119" s="27" t="s">
        <v>278</v>
      </c>
      <c r="H119" s="27" t="s">
        <v>145</v>
      </c>
      <c r="I119" s="27" t="s">
        <v>145</v>
      </c>
      <c r="J119">
        <v>52.439019999999999</v>
      </c>
      <c r="K119" s="27" t="s">
        <v>165</v>
      </c>
      <c r="L119">
        <v>22217</v>
      </c>
      <c r="M119">
        <v>17590</v>
      </c>
      <c r="N119">
        <v>-10627</v>
      </c>
      <c r="O119">
        <v>0</v>
      </c>
      <c r="P119">
        <v>21016</v>
      </c>
      <c r="Q119">
        <v>20368</v>
      </c>
      <c r="R119">
        <v>19072</v>
      </c>
      <c r="S119">
        <v>17698</v>
      </c>
      <c r="T119">
        <v>16539</v>
      </c>
      <c r="U119">
        <v>21098</v>
      </c>
      <c r="V119">
        <v>20209</v>
      </c>
      <c r="W119">
        <v>18455</v>
      </c>
      <c r="X119">
        <v>17735</v>
      </c>
    </row>
    <row r="120" spans="1:24" x14ac:dyDescent="0.25">
      <c r="A120" t="s">
        <v>13</v>
      </c>
      <c r="D120" s="27" t="s">
        <v>369</v>
      </c>
      <c r="E120" s="27" t="s">
        <v>370</v>
      </c>
      <c r="F120" s="27" t="s">
        <v>118</v>
      </c>
      <c r="G120" s="27" t="s">
        <v>278</v>
      </c>
      <c r="H120" s="27" t="s">
        <v>145</v>
      </c>
      <c r="I120" s="27" t="s">
        <v>145</v>
      </c>
      <c r="J120">
        <v>53.528059999999996</v>
      </c>
      <c r="K120" s="27" t="s">
        <v>165</v>
      </c>
      <c r="L120">
        <v>21950</v>
      </c>
      <c r="M120">
        <v>19503</v>
      </c>
      <c r="N120">
        <v>-9447</v>
      </c>
      <c r="O120">
        <v>0</v>
      </c>
      <c r="P120">
        <v>21086</v>
      </c>
      <c r="Q120">
        <v>20942</v>
      </c>
      <c r="R120">
        <v>19922</v>
      </c>
      <c r="S120">
        <v>18146</v>
      </c>
      <c r="T120">
        <v>16369</v>
      </c>
      <c r="U120">
        <v>22503</v>
      </c>
      <c r="V120">
        <v>21615</v>
      </c>
      <c r="W120">
        <v>20559</v>
      </c>
      <c r="X120">
        <v>19503</v>
      </c>
    </row>
    <row r="121" spans="1:24" x14ac:dyDescent="0.25">
      <c r="A121" t="s">
        <v>13</v>
      </c>
      <c r="D121" s="27" t="s">
        <v>371</v>
      </c>
      <c r="E121" s="27" t="s">
        <v>372</v>
      </c>
      <c r="F121" s="27" t="s">
        <v>118</v>
      </c>
      <c r="G121" s="27" t="s">
        <v>278</v>
      </c>
      <c r="H121" s="27" t="s">
        <v>145</v>
      </c>
      <c r="I121" s="27" t="s">
        <v>145</v>
      </c>
      <c r="J121">
        <v>41.860469999999999</v>
      </c>
      <c r="K121" s="27" t="s">
        <v>165</v>
      </c>
      <c r="L121">
        <v>22841</v>
      </c>
      <c r="M121">
        <v>18606</v>
      </c>
      <c r="N121">
        <v>-7735</v>
      </c>
      <c r="O121">
        <v>0</v>
      </c>
      <c r="P121">
        <v>22409</v>
      </c>
      <c r="Q121">
        <v>21977</v>
      </c>
      <c r="R121">
        <v>20819</v>
      </c>
      <c r="S121">
        <v>19523</v>
      </c>
      <c r="T121">
        <v>18011</v>
      </c>
      <c r="U121">
        <v>20887</v>
      </c>
      <c r="V121">
        <v>19861</v>
      </c>
      <c r="W121">
        <v>19566</v>
      </c>
      <c r="X121">
        <v>18606</v>
      </c>
    </row>
    <row r="122" spans="1:24" x14ac:dyDescent="0.25">
      <c r="A122" t="s">
        <v>13</v>
      </c>
      <c r="D122" s="27" t="s">
        <v>373</v>
      </c>
      <c r="E122" s="27" t="s">
        <v>374</v>
      </c>
      <c r="F122" s="27" t="s">
        <v>118</v>
      </c>
      <c r="G122" s="27" t="s">
        <v>278</v>
      </c>
      <c r="H122" s="27" t="s">
        <v>145</v>
      </c>
      <c r="I122" s="27" t="s">
        <v>145</v>
      </c>
      <c r="J122">
        <v>46.834330000000001</v>
      </c>
      <c r="K122" s="27" t="s">
        <v>165</v>
      </c>
      <c r="L122">
        <v>5500</v>
      </c>
      <c r="M122">
        <v>5500</v>
      </c>
      <c r="N122">
        <v>0</v>
      </c>
      <c r="O122">
        <v>0</v>
      </c>
      <c r="P122">
        <v>5500</v>
      </c>
      <c r="Q122">
        <v>5500</v>
      </c>
      <c r="R122">
        <v>5500</v>
      </c>
      <c r="S122">
        <v>5500</v>
      </c>
      <c r="T122">
        <v>5500</v>
      </c>
      <c r="U122">
        <v>5500</v>
      </c>
      <c r="V122">
        <v>5500</v>
      </c>
      <c r="W122">
        <v>5500</v>
      </c>
      <c r="X122">
        <v>5500</v>
      </c>
    </row>
    <row r="123" spans="1:24" x14ac:dyDescent="0.25">
      <c r="A123" t="s">
        <v>13</v>
      </c>
      <c r="D123" s="27" t="s">
        <v>375</v>
      </c>
      <c r="E123" s="27" t="s">
        <v>376</v>
      </c>
      <c r="F123" s="27" t="s">
        <v>118</v>
      </c>
      <c r="G123" s="27" t="s">
        <v>278</v>
      </c>
      <c r="H123" s="27" t="s">
        <v>145</v>
      </c>
      <c r="I123" s="27" t="s">
        <v>145</v>
      </c>
      <c r="J123">
        <v>39.744729999999997</v>
      </c>
      <c r="K123" s="27" t="s">
        <v>165</v>
      </c>
      <c r="L123">
        <v>5500</v>
      </c>
      <c r="M123">
        <v>5500</v>
      </c>
      <c r="N123">
        <v>0</v>
      </c>
      <c r="O123">
        <v>0</v>
      </c>
      <c r="P123">
        <v>5500</v>
      </c>
      <c r="Q123">
        <v>5500</v>
      </c>
      <c r="R123">
        <v>5500</v>
      </c>
      <c r="S123">
        <v>5500</v>
      </c>
      <c r="T123">
        <v>5500</v>
      </c>
      <c r="U123">
        <v>5500</v>
      </c>
      <c r="V123">
        <v>5500</v>
      </c>
      <c r="W123">
        <v>5500</v>
      </c>
      <c r="X123">
        <v>5500</v>
      </c>
    </row>
    <row r="124" spans="1:24" x14ac:dyDescent="0.25">
      <c r="A124" t="s">
        <v>13</v>
      </c>
      <c r="D124" s="27" t="s">
        <v>377</v>
      </c>
      <c r="E124" s="27" t="s">
        <v>378</v>
      </c>
      <c r="F124" s="27" t="s">
        <v>118</v>
      </c>
      <c r="G124" s="27" t="s">
        <v>278</v>
      </c>
      <c r="H124" s="27" t="s">
        <v>145</v>
      </c>
      <c r="I124" s="27" t="s">
        <v>145</v>
      </c>
      <c r="J124">
        <v>47.894739999999999</v>
      </c>
      <c r="K124" s="27" t="s">
        <v>165</v>
      </c>
      <c r="L124">
        <v>22643</v>
      </c>
      <c r="M124">
        <v>18827</v>
      </c>
      <c r="N124">
        <v>-9316</v>
      </c>
      <c r="O124">
        <v>0</v>
      </c>
      <c r="P124">
        <v>21778</v>
      </c>
      <c r="Q124">
        <v>21477</v>
      </c>
      <c r="R124">
        <v>20182</v>
      </c>
      <c r="S124">
        <v>18693</v>
      </c>
      <c r="T124">
        <v>16940</v>
      </c>
      <c r="U124">
        <v>21990</v>
      </c>
      <c r="V124">
        <v>20820</v>
      </c>
      <c r="W124">
        <v>19607</v>
      </c>
      <c r="X124">
        <v>19019</v>
      </c>
    </row>
    <row r="125" spans="1:24" x14ac:dyDescent="0.25">
      <c r="A125" t="s">
        <v>13</v>
      </c>
      <c r="D125" s="27" t="s">
        <v>379</v>
      </c>
      <c r="E125" s="27" t="s">
        <v>380</v>
      </c>
      <c r="F125" s="27" t="s">
        <v>118</v>
      </c>
      <c r="G125" s="27" t="s">
        <v>289</v>
      </c>
      <c r="H125" s="27" t="s">
        <v>145</v>
      </c>
      <c r="I125" s="27" t="s">
        <v>145</v>
      </c>
      <c r="J125">
        <v>34.883719999999997</v>
      </c>
      <c r="K125" s="27" t="s">
        <v>165</v>
      </c>
      <c r="L125">
        <v>20910</v>
      </c>
      <c r="M125">
        <v>17970</v>
      </c>
      <c r="N125">
        <v>-9940</v>
      </c>
      <c r="O125">
        <v>0</v>
      </c>
      <c r="P125">
        <v>19993</v>
      </c>
      <c r="Q125">
        <v>19555</v>
      </c>
      <c r="R125">
        <v>18259</v>
      </c>
      <c r="S125">
        <v>16770</v>
      </c>
      <c r="T125">
        <v>15760.000000000002</v>
      </c>
      <c r="U125">
        <v>21596</v>
      </c>
      <c r="V125">
        <v>20588</v>
      </c>
      <c r="W125">
        <v>19218</v>
      </c>
      <c r="X125">
        <v>18450</v>
      </c>
    </row>
    <row r="126" spans="1:24" x14ac:dyDescent="0.25">
      <c r="A126" t="s">
        <v>13</v>
      </c>
      <c r="D126" s="27" t="s">
        <v>381</v>
      </c>
      <c r="E126" s="27" t="s">
        <v>382</v>
      </c>
      <c r="F126" s="27" t="s">
        <v>118</v>
      </c>
      <c r="G126" s="27" t="s">
        <v>289</v>
      </c>
      <c r="H126" s="27" t="s">
        <v>145</v>
      </c>
      <c r="I126" s="27" t="s">
        <v>145</v>
      </c>
      <c r="J126">
        <v>33.727810000000005</v>
      </c>
      <c r="K126" s="27" t="s">
        <v>165</v>
      </c>
      <c r="L126">
        <v>21010</v>
      </c>
      <c r="M126">
        <v>14805</v>
      </c>
      <c r="N126">
        <v>-10205</v>
      </c>
      <c r="O126">
        <v>0</v>
      </c>
      <c r="P126">
        <v>20263</v>
      </c>
      <c r="Q126">
        <v>19398</v>
      </c>
      <c r="R126">
        <v>17933</v>
      </c>
      <c r="S126">
        <v>15722.999999999998</v>
      </c>
      <c r="T126">
        <v>14414</v>
      </c>
      <c r="U126">
        <v>17694</v>
      </c>
      <c r="V126">
        <v>16824</v>
      </c>
      <c r="W126">
        <v>15815</v>
      </c>
      <c r="X126">
        <v>15238.000000000002</v>
      </c>
    </row>
    <row r="127" spans="1:24" x14ac:dyDescent="0.25">
      <c r="A127" t="s">
        <v>13</v>
      </c>
      <c r="D127" s="27" t="s">
        <v>383</v>
      </c>
      <c r="E127" s="27" t="s">
        <v>384</v>
      </c>
      <c r="F127" s="27" t="s">
        <v>118</v>
      </c>
      <c r="G127" s="27" t="s">
        <v>289</v>
      </c>
      <c r="H127" s="27" t="s">
        <v>145</v>
      </c>
      <c r="I127" s="27" t="s">
        <v>145</v>
      </c>
      <c r="J127">
        <v>37.681159999999998</v>
      </c>
      <c r="K127" s="27" t="s">
        <v>165</v>
      </c>
      <c r="L127">
        <v>20725</v>
      </c>
      <c r="M127">
        <v>15521</v>
      </c>
      <c r="N127">
        <v>-10204</v>
      </c>
      <c r="O127">
        <v>0</v>
      </c>
      <c r="P127">
        <v>19384</v>
      </c>
      <c r="Q127">
        <v>18804</v>
      </c>
      <c r="R127">
        <v>18127</v>
      </c>
      <c r="S127">
        <v>16387</v>
      </c>
      <c r="T127">
        <v>14896</v>
      </c>
      <c r="U127">
        <v>19126</v>
      </c>
      <c r="V127">
        <v>18115</v>
      </c>
      <c r="W127">
        <v>16675</v>
      </c>
      <c r="X127">
        <v>15664.999999999998</v>
      </c>
    </row>
    <row r="128" spans="1:24" x14ac:dyDescent="0.25">
      <c r="A128" t="s">
        <v>13</v>
      </c>
      <c r="D128" s="27" t="s">
        <v>385</v>
      </c>
      <c r="E128" s="27" t="s">
        <v>386</v>
      </c>
      <c r="F128" s="27" t="s">
        <v>118</v>
      </c>
      <c r="G128" s="27" t="s">
        <v>289</v>
      </c>
      <c r="H128" s="27" t="s">
        <v>145</v>
      </c>
      <c r="I128" s="27" t="s">
        <v>145</v>
      </c>
      <c r="J128">
        <v>44.441859999999998</v>
      </c>
      <c r="K128" s="27" t="s">
        <v>165</v>
      </c>
      <c r="L128">
        <v>21221</v>
      </c>
      <c r="M128">
        <v>17855</v>
      </c>
      <c r="N128">
        <v>-9366</v>
      </c>
      <c r="O128">
        <v>0</v>
      </c>
      <c r="P128">
        <v>20639</v>
      </c>
      <c r="Q128">
        <v>20350</v>
      </c>
      <c r="R128">
        <v>19148</v>
      </c>
      <c r="S128">
        <v>17420</v>
      </c>
      <c r="T128">
        <v>16110.000000000002</v>
      </c>
      <c r="U128">
        <v>21216</v>
      </c>
      <c r="V128">
        <v>20208</v>
      </c>
      <c r="W128">
        <v>19007</v>
      </c>
      <c r="X128">
        <v>18143</v>
      </c>
    </row>
    <row r="129" spans="1:24" x14ac:dyDescent="0.25">
      <c r="A129" t="s">
        <v>13</v>
      </c>
      <c r="D129" s="27" t="s">
        <v>387</v>
      </c>
      <c r="E129" s="27" t="s">
        <v>388</v>
      </c>
      <c r="F129" s="27" t="s">
        <v>118</v>
      </c>
      <c r="G129" s="27" t="s">
        <v>289</v>
      </c>
      <c r="H129" s="27" t="s">
        <v>145</v>
      </c>
      <c r="I129" s="27" t="s">
        <v>145</v>
      </c>
      <c r="J129">
        <v>34.507040000000003</v>
      </c>
      <c r="K129" s="27" t="s">
        <v>165</v>
      </c>
      <c r="L129">
        <v>19214</v>
      </c>
      <c r="M129">
        <v>14487</v>
      </c>
      <c r="N129">
        <v>-10727</v>
      </c>
      <c r="O129">
        <v>0</v>
      </c>
      <c r="P129">
        <v>18011</v>
      </c>
      <c r="Q129">
        <v>17433</v>
      </c>
      <c r="R129">
        <v>15271</v>
      </c>
      <c r="S129">
        <v>14407.000000000002</v>
      </c>
      <c r="T129">
        <v>12816</v>
      </c>
      <c r="U129">
        <v>18240</v>
      </c>
      <c r="V129">
        <v>17374</v>
      </c>
      <c r="W129">
        <v>16216</v>
      </c>
      <c r="X129">
        <v>15207</v>
      </c>
    </row>
    <row r="130" spans="1:24" x14ac:dyDescent="0.25">
      <c r="A130" t="s">
        <v>13</v>
      </c>
      <c r="D130" s="27" t="s">
        <v>389</v>
      </c>
      <c r="E130" s="27" t="s">
        <v>390</v>
      </c>
      <c r="F130" s="27" t="s">
        <v>118</v>
      </c>
      <c r="G130" s="27" t="s">
        <v>289</v>
      </c>
      <c r="H130" s="27" t="s">
        <v>145</v>
      </c>
      <c r="I130" s="27" t="s">
        <v>145</v>
      </c>
      <c r="J130">
        <v>34.482759999999999</v>
      </c>
      <c r="K130" s="27" t="s">
        <v>165</v>
      </c>
      <c r="L130">
        <v>18306</v>
      </c>
      <c r="M130">
        <v>14690</v>
      </c>
      <c r="N130">
        <v>-8616</v>
      </c>
      <c r="O130">
        <v>0</v>
      </c>
      <c r="P130">
        <v>17435</v>
      </c>
      <c r="Q130">
        <v>16836</v>
      </c>
      <c r="R130">
        <v>15826.999999999998</v>
      </c>
      <c r="S130">
        <v>14481</v>
      </c>
      <c r="T130">
        <v>12890</v>
      </c>
      <c r="U130">
        <v>17595</v>
      </c>
      <c r="V130">
        <v>17351</v>
      </c>
      <c r="W130">
        <v>16042.000000000002</v>
      </c>
      <c r="X130">
        <v>15291</v>
      </c>
    </row>
    <row r="131" spans="1:24" x14ac:dyDescent="0.25">
      <c r="A131" t="s">
        <v>13</v>
      </c>
      <c r="D131" s="27" t="s">
        <v>391</v>
      </c>
      <c r="E131" s="27" t="s">
        <v>392</v>
      </c>
      <c r="F131" s="27" t="s">
        <v>118</v>
      </c>
      <c r="G131" s="27" t="s">
        <v>289</v>
      </c>
      <c r="H131" s="27" t="s">
        <v>145</v>
      </c>
      <c r="I131" s="27" t="s">
        <v>145</v>
      </c>
      <c r="J131">
        <v>37.373739999999998</v>
      </c>
      <c r="K131" s="27" t="s">
        <v>165</v>
      </c>
      <c r="L131">
        <v>22116</v>
      </c>
      <c r="M131">
        <v>17150</v>
      </c>
      <c r="N131">
        <v>-7965.9999999999991</v>
      </c>
      <c r="O131">
        <v>0</v>
      </c>
      <c r="P131">
        <v>20818</v>
      </c>
      <c r="Q131">
        <v>20219</v>
      </c>
      <c r="R131">
        <v>19496</v>
      </c>
      <c r="S131">
        <v>18480</v>
      </c>
      <c r="T131">
        <v>17041</v>
      </c>
      <c r="U131">
        <v>19033</v>
      </c>
      <c r="V131">
        <v>18310</v>
      </c>
      <c r="W131">
        <v>17733</v>
      </c>
      <c r="X131">
        <v>17150</v>
      </c>
    </row>
    <row r="132" spans="1:24" x14ac:dyDescent="0.25">
      <c r="A132" t="s">
        <v>13</v>
      </c>
      <c r="D132" s="27" t="s">
        <v>393</v>
      </c>
      <c r="E132" s="27" t="s">
        <v>394</v>
      </c>
      <c r="F132" s="27" t="s">
        <v>118</v>
      </c>
      <c r="G132" s="27" t="s">
        <v>289</v>
      </c>
      <c r="H132" s="27" t="s">
        <v>145</v>
      </c>
      <c r="I132" s="27" t="s">
        <v>145</v>
      </c>
      <c r="J132">
        <v>44.086019999999998</v>
      </c>
      <c r="K132" s="27" t="s">
        <v>165</v>
      </c>
      <c r="L132">
        <v>19967</v>
      </c>
      <c r="M132">
        <v>15996</v>
      </c>
      <c r="N132">
        <v>-7970.9999999999991</v>
      </c>
      <c r="O132">
        <v>0</v>
      </c>
      <c r="P132">
        <v>19247</v>
      </c>
      <c r="Q132">
        <v>18671</v>
      </c>
      <c r="R132">
        <v>17942</v>
      </c>
      <c r="S132">
        <v>16789</v>
      </c>
      <c r="T132">
        <v>15060.000000000002</v>
      </c>
      <c r="U132">
        <v>18459</v>
      </c>
      <c r="V132">
        <v>17738</v>
      </c>
      <c r="W132">
        <v>16717</v>
      </c>
      <c r="X132">
        <v>15996</v>
      </c>
    </row>
    <row r="133" spans="1:24" x14ac:dyDescent="0.25">
      <c r="A133" t="s">
        <v>13</v>
      </c>
      <c r="D133" s="27" t="s">
        <v>395</v>
      </c>
      <c r="E133" s="27" t="s">
        <v>396</v>
      </c>
      <c r="F133" s="27" t="s">
        <v>118</v>
      </c>
      <c r="G133" s="27" t="s">
        <v>289</v>
      </c>
      <c r="H133" s="27" t="s">
        <v>145</v>
      </c>
      <c r="I133" s="27" t="s">
        <v>145</v>
      </c>
      <c r="J133">
        <v>41.666670000000003</v>
      </c>
      <c r="K133" s="27" t="s">
        <v>165</v>
      </c>
      <c r="L133">
        <v>23308</v>
      </c>
      <c r="M133">
        <v>17557</v>
      </c>
      <c r="N133">
        <v>-9751</v>
      </c>
      <c r="O133">
        <v>0</v>
      </c>
      <c r="P133">
        <v>22869</v>
      </c>
      <c r="Q133">
        <v>21957</v>
      </c>
      <c r="R133">
        <v>20446</v>
      </c>
      <c r="S133">
        <v>18430</v>
      </c>
      <c r="T133">
        <v>17025</v>
      </c>
      <c r="U133">
        <v>20425</v>
      </c>
      <c r="V133">
        <v>19351</v>
      </c>
      <c r="W133">
        <v>18619</v>
      </c>
      <c r="X133">
        <v>17989</v>
      </c>
    </row>
    <row r="134" spans="1:24" x14ac:dyDescent="0.25">
      <c r="A134" t="s">
        <v>13</v>
      </c>
      <c r="D134" s="27" t="s">
        <v>730</v>
      </c>
      <c r="E134" s="27" t="s">
        <v>731</v>
      </c>
      <c r="F134" s="27" t="s">
        <v>459</v>
      </c>
      <c r="G134" s="27" t="s">
        <v>460</v>
      </c>
      <c r="H134" s="27" t="s">
        <v>145</v>
      </c>
      <c r="I134" s="27" t="s">
        <v>145</v>
      </c>
      <c r="J134">
        <v>4.4000000000000004</v>
      </c>
      <c r="K134" s="27" t="s">
        <v>360</v>
      </c>
      <c r="L134">
        <v>0</v>
      </c>
      <c r="M134">
        <v>0</v>
      </c>
      <c r="N134">
        <v>0</v>
      </c>
      <c r="O134">
        <v>0</v>
      </c>
      <c r="P134">
        <v>0</v>
      </c>
      <c r="Q134">
        <v>0</v>
      </c>
      <c r="R134">
        <v>0</v>
      </c>
      <c r="S134">
        <v>0</v>
      </c>
      <c r="T134">
        <v>0</v>
      </c>
      <c r="U134">
        <v>0</v>
      </c>
      <c r="V134">
        <v>0</v>
      </c>
      <c r="W134">
        <v>0</v>
      </c>
      <c r="X134">
        <v>0</v>
      </c>
    </row>
    <row r="135" spans="1:24" x14ac:dyDescent="0.25">
      <c r="A135" t="s">
        <v>13</v>
      </c>
      <c r="D135" s="27" t="s">
        <v>584</v>
      </c>
      <c r="E135" s="27" t="s">
        <v>585</v>
      </c>
      <c r="F135" s="27" t="s">
        <v>459</v>
      </c>
      <c r="G135" s="27" t="s">
        <v>460</v>
      </c>
      <c r="H135" s="27" t="s">
        <v>145</v>
      </c>
      <c r="I135" s="27" t="s">
        <v>145</v>
      </c>
      <c r="J135">
        <v>4.4000000000000004</v>
      </c>
      <c r="K135" s="27" t="s">
        <v>145</v>
      </c>
      <c r="L135">
        <v>0</v>
      </c>
      <c r="M135">
        <v>0</v>
      </c>
      <c r="N135">
        <v>0</v>
      </c>
      <c r="O135">
        <v>0</v>
      </c>
      <c r="P135">
        <v>0</v>
      </c>
      <c r="Q135">
        <v>0</v>
      </c>
      <c r="R135">
        <v>0</v>
      </c>
      <c r="S135">
        <v>0</v>
      </c>
      <c r="T135">
        <v>0</v>
      </c>
      <c r="U135">
        <v>0</v>
      </c>
      <c r="V135">
        <v>0</v>
      </c>
      <c r="W135">
        <v>0</v>
      </c>
      <c r="X135">
        <v>0</v>
      </c>
    </row>
    <row r="136" spans="1:24" x14ac:dyDescent="0.25">
      <c r="A136" t="s">
        <v>13</v>
      </c>
      <c r="D136" s="27" t="s">
        <v>582</v>
      </c>
      <c r="E136" s="27" t="s">
        <v>583</v>
      </c>
      <c r="F136" s="27" t="s">
        <v>459</v>
      </c>
      <c r="G136" s="27" t="s">
        <v>460</v>
      </c>
      <c r="H136" s="27" t="s">
        <v>145</v>
      </c>
      <c r="I136" s="27" t="s">
        <v>145</v>
      </c>
      <c r="J136">
        <v>32.666670000000003</v>
      </c>
      <c r="K136" s="27" t="s">
        <v>145</v>
      </c>
      <c r="L136">
        <v>0</v>
      </c>
      <c r="M136">
        <v>0</v>
      </c>
      <c r="N136">
        <v>0</v>
      </c>
      <c r="O136">
        <v>0</v>
      </c>
      <c r="P136">
        <v>0</v>
      </c>
      <c r="Q136">
        <v>0</v>
      </c>
      <c r="R136">
        <v>0</v>
      </c>
      <c r="S136">
        <v>0</v>
      </c>
      <c r="T136">
        <v>0</v>
      </c>
      <c r="U136">
        <v>0</v>
      </c>
      <c r="V136">
        <v>0</v>
      </c>
      <c r="W136">
        <v>0</v>
      </c>
      <c r="X136">
        <v>0</v>
      </c>
    </row>
    <row r="137" spans="1:24" x14ac:dyDescent="0.25">
      <c r="A137" t="s">
        <v>13</v>
      </c>
      <c r="D137" s="27" t="s">
        <v>580</v>
      </c>
      <c r="E137" s="27" t="s">
        <v>581</v>
      </c>
      <c r="F137" s="27" t="s">
        <v>459</v>
      </c>
      <c r="G137" s="27" t="s">
        <v>460</v>
      </c>
      <c r="H137" s="27" t="s">
        <v>145</v>
      </c>
      <c r="I137" s="27" t="s">
        <v>145</v>
      </c>
      <c r="J137">
        <v>17.600000000000001</v>
      </c>
      <c r="K137" s="27" t="s">
        <v>145</v>
      </c>
      <c r="L137">
        <v>0</v>
      </c>
      <c r="M137">
        <v>0</v>
      </c>
      <c r="N137">
        <v>0</v>
      </c>
      <c r="O137">
        <v>0</v>
      </c>
      <c r="P137">
        <v>0</v>
      </c>
      <c r="Q137">
        <v>0</v>
      </c>
      <c r="R137">
        <v>0</v>
      </c>
      <c r="S137">
        <v>0</v>
      </c>
      <c r="T137">
        <v>0</v>
      </c>
      <c r="U137">
        <v>0</v>
      </c>
      <c r="V137">
        <v>0</v>
      </c>
      <c r="W137">
        <v>0</v>
      </c>
      <c r="X137">
        <v>0</v>
      </c>
    </row>
    <row r="138" spans="1:24" x14ac:dyDescent="0.25">
      <c r="A138" t="s">
        <v>13</v>
      </c>
      <c r="D138" s="27" t="s">
        <v>578</v>
      </c>
      <c r="E138" s="27" t="s">
        <v>579</v>
      </c>
      <c r="F138" s="27" t="s">
        <v>459</v>
      </c>
      <c r="G138" s="27" t="s">
        <v>460</v>
      </c>
      <c r="H138" s="27" t="s">
        <v>145</v>
      </c>
      <c r="I138" s="27" t="s">
        <v>145</v>
      </c>
      <c r="J138">
        <v>17.600000000000001</v>
      </c>
      <c r="K138" s="27" t="s">
        <v>145</v>
      </c>
      <c r="L138">
        <v>0</v>
      </c>
      <c r="M138">
        <v>0</v>
      </c>
      <c r="N138">
        <v>0</v>
      </c>
      <c r="O138">
        <v>0</v>
      </c>
      <c r="P138">
        <v>0</v>
      </c>
      <c r="Q138">
        <v>0</v>
      </c>
      <c r="R138">
        <v>0</v>
      </c>
      <c r="S138">
        <v>0</v>
      </c>
      <c r="T138">
        <v>0</v>
      </c>
      <c r="U138">
        <v>0</v>
      </c>
      <c r="V138">
        <v>0</v>
      </c>
      <c r="W138">
        <v>0</v>
      </c>
      <c r="X138">
        <v>0</v>
      </c>
    </row>
    <row r="139" spans="1:24" x14ac:dyDescent="0.25">
      <c r="A139" t="s">
        <v>13</v>
      </c>
      <c r="D139" s="27" t="s">
        <v>576</v>
      </c>
      <c r="E139" s="27" t="s">
        <v>577</v>
      </c>
      <c r="F139" s="27" t="s">
        <v>459</v>
      </c>
      <c r="G139" s="27" t="s">
        <v>460</v>
      </c>
      <c r="H139" s="27" t="s">
        <v>145</v>
      </c>
      <c r="I139" s="27" t="s">
        <v>145</v>
      </c>
      <c r="J139">
        <v>17.600000000000001</v>
      </c>
      <c r="K139" s="27" t="s">
        <v>145</v>
      </c>
      <c r="L139">
        <v>0</v>
      </c>
      <c r="M139">
        <v>0</v>
      </c>
      <c r="N139">
        <v>0</v>
      </c>
      <c r="O139">
        <v>0</v>
      </c>
      <c r="P139">
        <v>0</v>
      </c>
      <c r="Q139">
        <v>0</v>
      </c>
      <c r="R139">
        <v>0</v>
      </c>
      <c r="S139">
        <v>0</v>
      </c>
      <c r="T139">
        <v>0</v>
      </c>
      <c r="U139">
        <v>0</v>
      </c>
      <c r="V139">
        <v>0</v>
      </c>
      <c r="W139">
        <v>0</v>
      </c>
      <c r="X139">
        <v>0</v>
      </c>
    </row>
    <row r="140" spans="1:24" x14ac:dyDescent="0.25">
      <c r="A140" t="s">
        <v>13</v>
      </c>
      <c r="D140" s="27" t="s">
        <v>574</v>
      </c>
      <c r="E140" s="27" t="s">
        <v>575</v>
      </c>
      <c r="F140" s="27" t="s">
        <v>459</v>
      </c>
      <c r="G140" s="27" t="s">
        <v>460</v>
      </c>
      <c r="H140" s="27" t="s">
        <v>145</v>
      </c>
      <c r="I140" s="27" t="s">
        <v>145</v>
      </c>
      <c r="J140">
        <v>33.6</v>
      </c>
      <c r="K140" s="27" t="s">
        <v>145</v>
      </c>
      <c r="L140">
        <v>0</v>
      </c>
      <c r="M140">
        <v>0</v>
      </c>
      <c r="N140">
        <v>0</v>
      </c>
      <c r="O140">
        <v>0</v>
      </c>
      <c r="P140">
        <v>0</v>
      </c>
      <c r="Q140">
        <v>0</v>
      </c>
      <c r="R140">
        <v>0</v>
      </c>
      <c r="S140">
        <v>0</v>
      </c>
      <c r="T140">
        <v>0</v>
      </c>
      <c r="U140">
        <v>0</v>
      </c>
      <c r="V140">
        <v>0</v>
      </c>
      <c r="W140">
        <v>0</v>
      </c>
      <c r="X140">
        <v>0</v>
      </c>
    </row>
    <row r="141" spans="1:24" x14ac:dyDescent="0.25">
      <c r="A141" t="s">
        <v>13</v>
      </c>
      <c r="D141" s="27" t="s">
        <v>572</v>
      </c>
      <c r="E141" s="27" t="s">
        <v>573</v>
      </c>
      <c r="F141" s="27" t="s">
        <v>459</v>
      </c>
      <c r="G141" s="27" t="s">
        <v>460</v>
      </c>
      <c r="H141" s="27" t="s">
        <v>145</v>
      </c>
      <c r="I141" s="27" t="s">
        <v>145</v>
      </c>
      <c r="J141">
        <v>33.6</v>
      </c>
      <c r="K141" s="27" t="s">
        <v>145</v>
      </c>
      <c r="L141">
        <v>0</v>
      </c>
      <c r="M141">
        <v>0</v>
      </c>
      <c r="N141">
        <v>0</v>
      </c>
      <c r="O141">
        <v>0</v>
      </c>
      <c r="P141">
        <v>0</v>
      </c>
      <c r="Q141">
        <v>0</v>
      </c>
      <c r="R141">
        <v>0</v>
      </c>
      <c r="S141">
        <v>0</v>
      </c>
      <c r="T141">
        <v>0</v>
      </c>
      <c r="U141">
        <v>0</v>
      </c>
      <c r="V141">
        <v>0</v>
      </c>
      <c r="W141">
        <v>0</v>
      </c>
      <c r="X141">
        <v>0</v>
      </c>
    </row>
    <row r="142" spans="1:24" x14ac:dyDescent="0.25">
      <c r="A142" t="s">
        <v>13</v>
      </c>
      <c r="D142" s="27" t="s">
        <v>570</v>
      </c>
      <c r="E142" s="27" t="s">
        <v>571</v>
      </c>
      <c r="F142" s="27" t="s">
        <v>459</v>
      </c>
      <c r="G142" s="27" t="s">
        <v>460</v>
      </c>
      <c r="H142" s="27" t="s">
        <v>145</v>
      </c>
      <c r="I142" s="27" t="s">
        <v>145</v>
      </c>
      <c r="J142">
        <v>33.6</v>
      </c>
      <c r="K142" s="27" t="s">
        <v>145</v>
      </c>
      <c r="L142">
        <v>0</v>
      </c>
      <c r="M142">
        <v>0</v>
      </c>
      <c r="N142">
        <v>0</v>
      </c>
      <c r="O142">
        <v>0</v>
      </c>
      <c r="P142">
        <v>0</v>
      </c>
      <c r="Q142">
        <v>0</v>
      </c>
      <c r="R142">
        <v>0</v>
      </c>
      <c r="S142">
        <v>0</v>
      </c>
      <c r="T142">
        <v>0</v>
      </c>
      <c r="U142">
        <v>0</v>
      </c>
      <c r="V142">
        <v>0</v>
      </c>
      <c r="W142">
        <v>0</v>
      </c>
      <c r="X142">
        <v>0</v>
      </c>
    </row>
    <row r="143" spans="1:24" x14ac:dyDescent="0.25">
      <c r="A143" t="s">
        <v>13</v>
      </c>
      <c r="D143" s="27" t="s">
        <v>568</v>
      </c>
      <c r="E143" s="27" t="s">
        <v>569</v>
      </c>
      <c r="F143" s="27" t="s">
        <v>459</v>
      </c>
      <c r="G143" s="27" t="s">
        <v>460</v>
      </c>
      <c r="H143" s="27" t="s">
        <v>145</v>
      </c>
      <c r="I143" s="27" t="s">
        <v>145</v>
      </c>
      <c r="J143">
        <v>14.93333</v>
      </c>
      <c r="K143" s="27" t="s">
        <v>145</v>
      </c>
      <c r="L143">
        <v>0</v>
      </c>
      <c r="M143">
        <v>0</v>
      </c>
      <c r="N143">
        <v>0</v>
      </c>
      <c r="O143">
        <v>0</v>
      </c>
      <c r="P143">
        <v>0</v>
      </c>
      <c r="Q143">
        <v>0</v>
      </c>
      <c r="R143">
        <v>0</v>
      </c>
      <c r="S143">
        <v>0</v>
      </c>
      <c r="T143">
        <v>0</v>
      </c>
      <c r="U143">
        <v>0</v>
      </c>
      <c r="V143">
        <v>0</v>
      </c>
      <c r="W143">
        <v>0</v>
      </c>
      <c r="X143">
        <v>0</v>
      </c>
    </row>
    <row r="144" spans="1:24" x14ac:dyDescent="0.25">
      <c r="A144" t="s">
        <v>13</v>
      </c>
      <c r="D144" s="27" t="s">
        <v>566</v>
      </c>
      <c r="E144" s="27" t="s">
        <v>567</v>
      </c>
      <c r="F144" s="27" t="s">
        <v>459</v>
      </c>
      <c r="G144" s="27" t="s">
        <v>460</v>
      </c>
      <c r="H144" s="27" t="s">
        <v>145</v>
      </c>
      <c r="I144" s="27" t="s">
        <v>145</v>
      </c>
      <c r="J144">
        <v>14.93333</v>
      </c>
      <c r="K144" s="27" t="s">
        <v>145</v>
      </c>
      <c r="L144">
        <v>0</v>
      </c>
      <c r="M144">
        <v>0</v>
      </c>
      <c r="N144">
        <v>0</v>
      </c>
      <c r="O144">
        <v>0</v>
      </c>
      <c r="P144">
        <v>0</v>
      </c>
      <c r="Q144">
        <v>0</v>
      </c>
      <c r="R144">
        <v>0</v>
      </c>
      <c r="S144">
        <v>0</v>
      </c>
      <c r="T144">
        <v>0</v>
      </c>
      <c r="U144">
        <v>0</v>
      </c>
      <c r="V144">
        <v>0</v>
      </c>
      <c r="W144">
        <v>0</v>
      </c>
      <c r="X144">
        <v>0</v>
      </c>
    </row>
    <row r="145" spans="1:24" x14ac:dyDescent="0.25">
      <c r="A145" t="s">
        <v>13</v>
      </c>
      <c r="D145" s="27" t="s">
        <v>564</v>
      </c>
      <c r="E145" s="27" t="s">
        <v>565</v>
      </c>
      <c r="F145" s="27" t="s">
        <v>459</v>
      </c>
      <c r="G145" s="27" t="s">
        <v>460</v>
      </c>
      <c r="H145" s="27" t="s">
        <v>145</v>
      </c>
      <c r="I145" s="27" t="s">
        <v>145</v>
      </c>
      <c r="J145">
        <v>14.93333</v>
      </c>
      <c r="K145" s="27" t="s">
        <v>145</v>
      </c>
      <c r="L145">
        <v>0</v>
      </c>
      <c r="M145">
        <v>0</v>
      </c>
      <c r="N145">
        <v>0</v>
      </c>
      <c r="O145">
        <v>0</v>
      </c>
      <c r="P145">
        <v>0</v>
      </c>
      <c r="Q145">
        <v>0</v>
      </c>
      <c r="R145">
        <v>0</v>
      </c>
      <c r="S145">
        <v>0</v>
      </c>
      <c r="T145">
        <v>0</v>
      </c>
      <c r="U145">
        <v>0</v>
      </c>
      <c r="V145">
        <v>0</v>
      </c>
      <c r="W145">
        <v>0</v>
      </c>
      <c r="X145">
        <v>0</v>
      </c>
    </row>
    <row r="146" spans="1:24" x14ac:dyDescent="0.25">
      <c r="A146" t="s">
        <v>13</v>
      </c>
      <c r="D146" s="27" t="s">
        <v>562</v>
      </c>
      <c r="E146" s="27" t="s">
        <v>563</v>
      </c>
      <c r="F146" s="27" t="s">
        <v>459</v>
      </c>
      <c r="G146" s="27" t="s">
        <v>460</v>
      </c>
      <c r="H146" s="27" t="s">
        <v>145</v>
      </c>
      <c r="I146" s="27" t="s">
        <v>145</v>
      </c>
      <c r="J146">
        <v>32</v>
      </c>
      <c r="K146" s="27" t="s">
        <v>145</v>
      </c>
      <c r="L146">
        <v>0</v>
      </c>
      <c r="M146">
        <v>0</v>
      </c>
      <c r="N146">
        <v>0</v>
      </c>
      <c r="O146">
        <v>0</v>
      </c>
      <c r="P146">
        <v>0</v>
      </c>
      <c r="Q146">
        <v>0</v>
      </c>
      <c r="R146">
        <v>0</v>
      </c>
      <c r="S146">
        <v>0</v>
      </c>
      <c r="T146">
        <v>0</v>
      </c>
      <c r="U146">
        <v>0</v>
      </c>
      <c r="V146">
        <v>0</v>
      </c>
      <c r="W146">
        <v>0</v>
      </c>
      <c r="X146">
        <v>0</v>
      </c>
    </row>
    <row r="147" spans="1:24" x14ac:dyDescent="0.25">
      <c r="A147" t="s">
        <v>13</v>
      </c>
      <c r="D147" s="27" t="s">
        <v>560</v>
      </c>
      <c r="E147" s="27" t="s">
        <v>561</v>
      </c>
      <c r="F147" s="27" t="s">
        <v>459</v>
      </c>
      <c r="G147" s="27" t="s">
        <v>460</v>
      </c>
      <c r="H147" s="27" t="s">
        <v>145</v>
      </c>
      <c r="I147" s="27" t="s">
        <v>145</v>
      </c>
      <c r="J147">
        <v>32</v>
      </c>
      <c r="K147" s="27" t="s">
        <v>145</v>
      </c>
      <c r="L147">
        <v>0</v>
      </c>
      <c r="M147">
        <v>0</v>
      </c>
      <c r="N147">
        <v>0</v>
      </c>
      <c r="O147">
        <v>0</v>
      </c>
      <c r="P147">
        <v>0</v>
      </c>
      <c r="Q147">
        <v>0</v>
      </c>
      <c r="R147">
        <v>0</v>
      </c>
      <c r="S147">
        <v>0</v>
      </c>
      <c r="T147">
        <v>0</v>
      </c>
      <c r="U147">
        <v>0</v>
      </c>
      <c r="V147">
        <v>0</v>
      </c>
      <c r="W147">
        <v>0</v>
      </c>
      <c r="X147">
        <v>0</v>
      </c>
    </row>
    <row r="148" spans="1:24" x14ac:dyDescent="0.25">
      <c r="A148" t="s">
        <v>13</v>
      </c>
      <c r="D148" s="27" t="s">
        <v>558</v>
      </c>
      <c r="E148" s="27" t="s">
        <v>559</v>
      </c>
      <c r="F148" s="27" t="s">
        <v>459</v>
      </c>
      <c r="G148" s="27" t="s">
        <v>460</v>
      </c>
      <c r="H148" s="27" t="s">
        <v>145</v>
      </c>
      <c r="I148" s="27" t="s">
        <v>145</v>
      </c>
      <c r="J148">
        <v>32</v>
      </c>
      <c r="K148" s="27" t="s">
        <v>145</v>
      </c>
      <c r="L148">
        <v>0</v>
      </c>
      <c r="M148">
        <v>0</v>
      </c>
      <c r="N148">
        <v>0</v>
      </c>
      <c r="O148">
        <v>0</v>
      </c>
      <c r="P148">
        <v>0</v>
      </c>
      <c r="Q148">
        <v>0</v>
      </c>
      <c r="R148">
        <v>0</v>
      </c>
      <c r="S148">
        <v>0</v>
      </c>
      <c r="T148">
        <v>0</v>
      </c>
      <c r="U148">
        <v>0</v>
      </c>
      <c r="V148">
        <v>0</v>
      </c>
      <c r="W148">
        <v>0</v>
      </c>
      <c r="X148">
        <v>0</v>
      </c>
    </row>
    <row r="149" spans="1:24" x14ac:dyDescent="0.25">
      <c r="A149" t="s">
        <v>13</v>
      </c>
      <c r="D149" s="27" t="s">
        <v>556</v>
      </c>
      <c r="E149" s="27" t="s">
        <v>557</v>
      </c>
      <c r="F149" s="27" t="s">
        <v>459</v>
      </c>
      <c r="G149" s="27" t="s">
        <v>460</v>
      </c>
      <c r="H149" s="27" t="s">
        <v>145</v>
      </c>
      <c r="I149" s="27" t="s">
        <v>145</v>
      </c>
      <c r="J149">
        <v>12.26667</v>
      </c>
      <c r="K149" s="27" t="s">
        <v>145</v>
      </c>
      <c r="L149">
        <v>0</v>
      </c>
      <c r="M149">
        <v>0</v>
      </c>
      <c r="N149">
        <v>0</v>
      </c>
      <c r="O149">
        <v>0</v>
      </c>
      <c r="P149">
        <v>0</v>
      </c>
      <c r="Q149">
        <v>0</v>
      </c>
      <c r="R149">
        <v>0</v>
      </c>
      <c r="S149">
        <v>0</v>
      </c>
      <c r="T149">
        <v>0</v>
      </c>
      <c r="U149">
        <v>0</v>
      </c>
      <c r="V149">
        <v>0</v>
      </c>
      <c r="W149">
        <v>0</v>
      </c>
      <c r="X149">
        <v>0</v>
      </c>
    </row>
    <row r="150" spans="1:24" x14ac:dyDescent="0.25">
      <c r="A150" t="s">
        <v>13</v>
      </c>
      <c r="D150" s="27" t="s">
        <v>554</v>
      </c>
      <c r="E150" s="27" t="s">
        <v>555</v>
      </c>
      <c r="F150" s="27" t="s">
        <v>459</v>
      </c>
      <c r="G150" s="27" t="s">
        <v>460</v>
      </c>
      <c r="H150" s="27" t="s">
        <v>145</v>
      </c>
      <c r="I150" s="27" t="s">
        <v>145</v>
      </c>
      <c r="J150">
        <v>12.26667</v>
      </c>
      <c r="K150" s="27" t="s">
        <v>145</v>
      </c>
      <c r="L150">
        <v>0</v>
      </c>
      <c r="M150">
        <v>0</v>
      </c>
      <c r="N150">
        <v>0</v>
      </c>
      <c r="O150">
        <v>0</v>
      </c>
      <c r="P150">
        <v>0</v>
      </c>
      <c r="Q150">
        <v>0</v>
      </c>
      <c r="R150">
        <v>0</v>
      </c>
      <c r="S150">
        <v>0</v>
      </c>
      <c r="T150">
        <v>0</v>
      </c>
      <c r="U150">
        <v>0</v>
      </c>
      <c r="V150">
        <v>0</v>
      </c>
      <c r="W150">
        <v>0</v>
      </c>
      <c r="X150">
        <v>0</v>
      </c>
    </row>
    <row r="151" spans="1:24" x14ac:dyDescent="0.25">
      <c r="A151" t="s">
        <v>13</v>
      </c>
      <c r="D151" s="27" t="s">
        <v>552</v>
      </c>
      <c r="E151" s="27" t="s">
        <v>553</v>
      </c>
      <c r="F151" s="27" t="s">
        <v>459</v>
      </c>
      <c r="G151" s="27" t="s">
        <v>460</v>
      </c>
      <c r="H151" s="27" t="s">
        <v>145</v>
      </c>
      <c r="I151" s="27" t="s">
        <v>145</v>
      </c>
      <c r="J151">
        <v>12.26667</v>
      </c>
      <c r="K151" s="27" t="s">
        <v>145</v>
      </c>
      <c r="L151">
        <v>0</v>
      </c>
      <c r="M151">
        <v>0</v>
      </c>
      <c r="N151">
        <v>0</v>
      </c>
      <c r="O151">
        <v>0</v>
      </c>
      <c r="P151">
        <v>0</v>
      </c>
      <c r="Q151">
        <v>0</v>
      </c>
      <c r="R151">
        <v>0</v>
      </c>
      <c r="S151">
        <v>0</v>
      </c>
      <c r="T151">
        <v>0</v>
      </c>
      <c r="U151">
        <v>0</v>
      </c>
      <c r="V151">
        <v>0</v>
      </c>
      <c r="W151">
        <v>0</v>
      </c>
      <c r="X151">
        <v>0</v>
      </c>
    </row>
    <row r="152" spans="1:24" x14ac:dyDescent="0.25">
      <c r="A152" t="s">
        <v>13</v>
      </c>
      <c r="D152" s="27" t="s">
        <v>550</v>
      </c>
      <c r="E152" s="27" t="s">
        <v>551</v>
      </c>
      <c r="F152" s="27" t="s">
        <v>459</v>
      </c>
      <c r="G152" s="27" t="s">
        <v>460</v>
      </c>
      <c r="H152" s="27" t="s">
        <v>145</v>
      </c>
      <c r="I152" s="27" t="s">
        <v>145</v>
      </c>
      <c r="J152">
        <v>30.2</v>
      </c>
      <c r="K152" s="27" t="s">
        <v>145</v>
      </c>
      <c r="L152">
        <v>0</v>
      </c>
      <c r="M152">
        <v>0</v>
      </c>
      <c r="N152">
        <v>0</v>
      </c>
      <c r="O152">
        <v>0</v>
      </c>
      <c r="P152">
        <v>0</v>
      </c>
      <c r="Q152">
        <v>0</v>
      </c>
      <c r="R152">
        <v>0</v>
      </c>
      <c r="S152">
        <v>0</v>
      </c>
      <c r="T152">
        <v>0</v>
      </c>
      <c r="U152">
        <v>0</v>
      </c>
      <c r="V152">
        <v>0</v>
      </c>
      <c r="W152">
        <v>0</v>
      </c>
      <c r="X152">
        <v>0</v>
      </c>
    </row>
    <row r="153" spans="1:24" x14ac:dyDescent="0.25">
      <c r="A153" t="s">
        <v>13</v>
      </c>
      <c r="D153" s="27" t="s">
        <v>548</v>
      </c>
      <c r="E153" s="27" t="s">
        <v>549</v>
      </c>
      <c r="F153" s="27" t="s">
        <v>459</v>
      </c>
      <c r="G153" s="27" t="s">
        <v>460</v>
      </c>
      <c r="H153" s="27" t="s">
        <v>145</v>
      </c>
      <c r="I153" s="27" t="s">
        <v>145</v>
      </c>
      <c r="J153">
        <v>15.8</v>
      </c>
      <c r="K153" s="27" t="s">
        <v>145</v>
      </c>
      <c r="L153">
        <v>0</v>
      </c>
      <c r="M153">
        <v>0</v>
      </c>
      <c r="N153">
        <v>0</v>
      </c>
      <c r="O153">
        <v>0</v>
      </c>
      <c r="P153">
        <v>0</v>
      </c>
      <c r="Q153">
        <v>0</v>
      </c>
      <c r="R153">
        <v>0</v>
      </c>
      <c r="S153">
        <v>0</v>
      </c>
      <c r="T153">
        <v>0</v>
      </c>
      <c r="U153">
        <v>0</v>
      </c>
      <c r="V153">
        <v>0</v>
      </c>
      <c r="W153">
        <v>0</v>
      </c>
      <c r="X153">
        <v>0</v>
      </c>
    </row>
    <row r="154" spans="1:24" x14ac:dyDescent="0.25">
      <c r="A154" t="s">
        <v>13</v>
      </c>
      <c r="D154" s="27" t="s">
        <v>546</v>
      </c>
      <c r="E154" s="27" t="s">
        <v>547</v>
      </c>
      <c r="F154" s="27" t="s">
        <v>459</v>
      </c>
      <c r="G154" s="27" t="s">
        <v>460</v>
      </c>
      <c r="H154" s="27" t="s">
        <v>145</v>
      </c>
      <c r="I154" s="27" t="s">
        <v>145</v>
      </c>
      <c r="J154">
        <v>22.8</v>
      </c>
      <c r="K154" s="27" t="s">
        <v>145</v>
      </c>
      <c r="L154">
        <v>0</v>
      </c>
      <c r="M154">
        <v>0</v>
      </c>
      <c r="N154">
        <v>0</v>
      </c>
      <c r="O154">
        <v>0</v>
      </c>
      <c r="P154">
        <v>0</v>
      </c>
      <c r="Q154">
        <v>0</v>
      </c>
      <c r="R154">
        <v>0</v>
      </c>
      <c r="S154">
        <v>0</v>
      </c>
      <c r="T154">
        <v>0</v>
      </c>
      <c r="U154">
        <v>0</v>
      </c>
      <c r="V154">
        <v>0</v>
      </c>
      <c r="W154">
        <v>0</v>
      </c>
      <c r="X154">
        <v>0</v>
      </c>
    </row>
    <row r="155" spans="1:24" x14ac:dyDescent="0.25">
      <c r="A155" t="s">
        <v>13</v>
      </c>
      <c r="D155" s="27" t="s">
        <v>544</v>
      </c>
      <c r="E155" s="27" t="s">
        <v>545</v>
      </c>
      <c r="F155" s="27" t="s">
        <v>459</v>
      </c>
      <c r="G155" s="27" t="s">
        <v>460</v>
      </c>
      <c r="H155" s="27" t="s">
        <v>145</v>
      </c>
      <c r="I155" s="27" t="s">
        <v>145</v>
      </c>
      <c r="J155">
        <v>22.8</v>
      </c>
      <c r="K155" s="27" t="s">
        <v>145</v>
      </c>
      <c r="L155">
        <v>0</v>
      </c>
      <c r="M155">
        <v>0</v>
      </c>
      <c r="N155">
        <v>0</v>
      </c>
      <c r="O155">
        <v>0</v>
      </c>
      <c r="P155">
        <v>0</v>
      </c>
      <c r="Q155">
        <v>0</v>
      </c>
      <c r="R155">
        <v>0</v>
      </c>
      <c r="S155">
        <v>0</v>
      </c>
      <c r="T155">
        <v>0</v>
      </c>
      <c r="U155">
        <v>0</v>
      </c>
      <c r="V155">
        <v>0</v>
      </c>
      <c r="W155">
        <v>0</v>
      </c>
      <c r="X155">
        <v>0</v>
      </c>
    </row>
    <row r="156" spans="1:24" x14ac:dyDescent="0.25">
      <c r="A156" t="s">
        <v>13</v>
      </c>
      <c r="D156" s="27" t="s">
        <v>542</v>
      </c>
      <c r="E156" s="27" t="s">
        <v>543</v>
      </c>
      <c r="F156" s="27" t="s">
        <v>459</v>
      </c>
      <c r="G156" s="27" t="s">
        <v>460</v>
      </c>
      <c r="H156" s="27" t="s">
        <v>145</v>
      </c>
      <c r="I156" s="27" t="s">
        <v>145</v>
      </c>
      <c r="J156">
        <v>17.399999999999999</v>
      </c>
      <c r="K156" s="27" t="s">
        <v>145</v>
      </c>
      <c r="L156">
        <v>0</v>
      </c>
      <c r="M156">
        <v>0</v>
      </c>
      <c r="N156">
        <v>0</v>
      </c>
      <c r="O156">
        <v>0</v>
      </c>
      <c r="P156">
        <v>0</v>
      </c>
      <c r="Q156">
        <v>0</v>
      </c>
      <c r="R156">
        <v>0</v>
      </c>
      <c r="S156">
        <v>0</v>
      </c>
      <c r="T156">
        <v>0</v>
      </c>
      <c r="U156">
        <v>0</v>
      </c>
      <c r="V156">
        <v>0</v>
      </c>
      <c r="W156">
        <v>0</v>
      </c>
      <c r="X156">
        <v>0</v>
      </c>
    </row>
    <row r="157" spans="1:24" x14ac:dyDescent="0.25">
      <c r="A157" t="s">
        <v>13</v>
      </c>
      <c r="D157" s="27" t="s">
        <v>540</v>
      </c>
      <c r="E157" s="27" t="s">
        <v>541</v>
      </c>
      <c r="F157" s="27" t="s">
        <v>459</v>
      </c>
      <c r="G157" s="27" t="s">
        <v>460</v>
      </c>
      <c r="H157" s="27" t="s">
        <v>145</v>
      </c>
      <c r="I157" s="27" t="s">
        <v>145</v>
      </c>
      <c r="J157">
        <v>13.2</v>
      </c>
      <c r="K157" s="27" t="s">
        <v>145</v>
      </c>
      <c r="L157">
        <v>0</v>
      </c>
      <c r="M157">
        <v>0</v>
      </c>
      <c r="N157">
        <v>0</v>
      </c>
      <c r="O157">
        <v>0</v>
      </c>
      <c r="P157">
        <v>0</v>
      </c>
      <c r="Q157">
        <v>0</v>
      </c>
      <c r="R157">
        <v>0</v>
      </c>
      <c r="S157">
        <v>0</v>
      </c>
      <c r="T157">
        <v>0</v>
      </c>
      <c r="U157">
        <v>0</v>
      </c>
      <c r="V157">
        <v>0</v>
      </c>
      <c r="W157">
        <v>0</v>
      </c>
      <c r="X157">
        <v>0</v>
      </c>
    </row>
    <row r="158" spans="1:24" x14ac:dyDescent="0.25">
      <c r="A158" t="s">
        <v>13</v>
      </c>
      <c r="D158" s="27" t="s">
        <v>538</v>
      </c>
      <c r="E158" s="27" t="s">
        <v>539</v>
      </c>
      <c r="F158" s="27" t="s">
        <v>459</v>
      </c>
      <c r="G158" s="27" t="s">
        <v>460</v>
      </c>
      <c r="H158" s="27" t="s">
        <v>145</v>
      </c>
      <c r="I158" s="27" t="s">
        <v>145</v>
      </c>
      <c r="J158">
        <v>13.2</v>
      </c>
      <c r="K158" s="27" t="s">
        <v>145</v>
      </c>
      <c r="L158">
        <v>0</v>
      </c>
      <c r="M158">
        <v>0</v>
      </c>
      <c r="N158">
        <v>0</v>
      </c>
      <c r="O158">
        <v>0</v>
      </c>
      <c r="P158">
        <v>0</v>
      </c>
      <c r="Q158">
        <v>0</v>
      </c>
      <c r="R158">
        <v>0</v>
      </c>
      <c r="S158">
        <v>0</v>
      </c>
      <c r="T158">
        <v>0</v>
      </c>
      <c r="U158">
        <v>0</v>
      </c>
      <c r="V158">
        <v>0</v>
      </c>
      <c r="W158">
        <v>0</v>
      </c>
      <c r="X158">
        <v>0</v>
      </c>
    </row>
    <row r="159" spans="1:24" x14ac:dyDescent="0.25">
      <c r="A159" t="s">
        <v>13</v>
      </c>
      <c r="D159" s="27" t="s">
        <v>536</v>
      </c>
      <c r="E159" s="27" t="s">
        <v>537</v>
      </c>
      <c r="F159" s="27" t="s">
        <v>459</v>
      </c>
      <c r="G159" s="27" t="s">
        <v>460</v>
      </c>
      <c r="H159" s="27" t="s">
        <v>145</v>
      </c>
      <c r="I159" s="27" t="s">
        <v>145</v>
      </c>
      <c r="J159">
        <v>13.2</v>
      </c>
      <c r="K159" s="27" t="s">
        <v>145</v>
      </c>
      <c r="L159">
        <v>0</v>
      </c>
      <c r="M159">
        <v>0</v>
      </c>
      <c r="N159">
        <v>0</v>
      </c>
      <c r="O159">
        <v>0</v>
      </c>
      <c r="P159">
        <v>0</v>
      </c>
      <c r="Q159">
        <v>0</v>
      </c>
      <c r="R159">
        <v>0</v>
      </c>
      <c r="S159">
        <v>0</v>
      </c>
      <c r="T159">
        <v>0</v>
      </c>
      <c r="U159">
        <v>0</v>
      </c>
      <c r="V159">
        <v>0</v>
      </c>
      <c r="W159">
        <v>0</v>
      </c>
      <c r="X159">
        <v>0</v>
      </c>
    </row>
    <row r="160" spans="1:24" x14ac:dyDescent="0.25">
      <c r="A160" t="s">
        <v>13</v>
      </c>
      <c r="D160" s="27" t="s">
        <v>534</v>
      </c>
      <c r="E160" s="27" t="s">
        <v>535</v>
      </c>
      <c r="F160" s="27" t="s">
        <v>459</v>
      </c>
      <c r="G160" s="27" t="s">
        <v>460</v>
      </c>
      <c r="H160" s="27" t="s">
        <v>145</v>
      </c>
      <c r="I160" s="27" t="s">
        <v>145</v>
      </c>
      <c r="J160">
        <v>18.8</v>
      </c>
      <c r="K160" s="27" t="s">
        <v>145</v>
      </c>
      <c r="L160">
        <v>0</v>
      </c>
      <c r="M160">
        <v>0</v>
      </c>
      <c r="N160">
        <v>0</v>
      </c>
      <c r="O160">
        <v>0</v>
      </c>
      <c r="P160">
        <v>0</v>
      </c>
      <c r="Q160">
        <v>0</v>
      </c>
      <c r="R160">
        <v>0</v>
      </c>
      <c r="S160">
        <v>0</v>
      </c>
      <c r="T160">
        <v>0</v>
      </c>
      <c r="U160">
        <v>0</v>
      </c>
      <c r="V160">
        <v>0</v>
      </c>
      <c r="W160">
        <v>0</v>
      </c>
      <c r="X160">
        <v>0</v>
      </c>
    </row>
    <row r="161" spans="1:24" x14ac:dyDescent="0.25">
      <c r="A161" t="s">
        <v>13</v>
      </c>
      <c r="D161" s="27" t="s">
        <v>532</v>
      </c>
      <c r="E161" s="27" t="s">
        <v>533</v>
      </c>
      <c r="F161" s="27" t="s">
        <v>459</v>
      </c>
      <c r="G161" s="27" t="s">
        <v>460</v>
      </c>
      <c r="H161" s="27" t="s">
        <v>145</v>
      </c>
      <c r="I161" s="27" t="s">
        <v>145</v>
      </c>
      <c r="J161">
        <v>18.8</v>
      </c>
      <c r="K161" s="27" t="s">
        <v>145</v>
      </c>
      <c r="L161">
        <v>0</v>
      </c>
      <c r="M161">
        <v>0</v>
      </c>
      <c r="N161">
        <v>0</v>
      </c>
      <c r="O161">
        <v>0</v>
      </c>
      <c r="P161">
        <v>0</v>
      </c>
      <c r="Q161">
        <v>0</v>
      </c>
      <c r="R161">
        <v>0</v>
      </c>
      <c r="S161">
        <v>0</v>
      </c>
      <c r="T161">
        <v>0</v>
      </c>
      <c r="U161">
        <v>0</v>
      </c>
      <c r="V161">
        <v>0</v>
      </c>
      <c r="W161">
        <v>0</v>
      </c>
      <c r="X161">
        <v>0</v>
      </c>
    </row>
    <row r="162" spans="1:24" x14ac:dyDescent="0.25">
      <c r="A162" t="s">
        <v>13</v>
      </c>
      <c r="D162" s="27" t="s">
        <v>530</v>
      </c>
      <c r="E162" s="27" t="s">
        <v>531</v>
      </c>
      <c r="F162" s="27" t="s">
        <v>459</v>
      </c>
      <c r="G162" s="27" t="s">
        <v>460</v>
      </c>
      <c r="H162" s="27" t="s">
        <v>145</v>
      </c>
      <c r="I162" s="27" t="s">
        <v>145</v>
      </c>
      <c r="J162">
        <v>18.8</v>
      </c>
      <c r="K162" s="27" t="s">
        <v>145</v>
      </c>
      <c r="L162">
        <v>0</v>
      </c>
      <c r="M162">
        <v>0</v>
      </c>
      <c r="N162">
        <v>0</v>
      </c>
      <c r="O162">
        <v>0</v>
      </c>
      <c r="P162">
        <v>0</v>
      </c>
      <c r="Q162">
        <v>0</v>
      </c>
      <c r="R162">
        <v>0</v>
      </c>
      <c r="S162">
        <v>0</v>
      </c>
      <c r="T162">
        <v>0</v>
      </c>
      <c r="U162">
        <v>0</v>
      </c>
      <c r="V162">
        <v>0</v>
      </c>
      <c r="W162">
        <v>0</v>
      </c>
      <c r="X162">
        <v>0</v>
      </c>
    </row>
    <row r="163" spans="1:24" x14ac:dyDescent="0.25">
      <c r="A163" t="s">
        <v>13</v>
      </c>
      <c r="D163" s="27" t="s">
        <v>528</v>
      </c>
      <c r="E163" s="27" t="s">
        <v>529</v>
      </c>
      <c r="F163" s="27" t="s">
        <v>459</v>
      </c>
      <c r="G163" s="27" t="s">
        <v>460</v>
      </c>
      <c r="H163" s="27" t="s">
        <v>145</v>
      </c>
      <c r="I163" s="27" t="s">
        <v>145</v>
      </c>
      <c r="J163">
        <v>9.1999999999999993</v>
      </c>
      <c r="K163" s="27" t="s">
        <v>145</v>
      </c>
      <c r="L163">
        <v>0</v>
      </c>
      <c r="M163">
        <v>0</v>
      </c>
      <c r="N163">
        <v>0</v>
      </c>
      <c r="O163">
        <v>0</v>
      </c>
      <c r="P163">
        <v>0</v>
      </c>
      <c r="Q163">
        <v>0</v>
      </c>
      <c r="R163">
        <v>0</v>
      </c>
      <c r="S163">
        <v>0</v>
      </c>
      <c r="T163">
        <v>0</v>
      </c>
      <c r="U163">
        <v>0</v>
      </c>
      <c r="V163">
        <v>0</v>
      </c>
      <c r="W163">
        <v>0</v>
      </c>
      <c r="X163">
        <v>0</v>
      </c>
    </row>
    <row r="164" spans="1:24" x14ac:dyDescent="0.25">
      <c r="A164" t="s">
        <v>13</v>
      </c>
      <c r="D164" s="27" t="s">
        <v>526</v>
      </c>
      <c r="E164" s="27" t="s">
        <v>527</v>
      </c>
      <c r="F164" s="27" t="s">
        <v>459</v>
      </c>
      <c r="G164" s="27" t="s">
        <v>460</v>
      </c>
      <c r="H164" s="27" t="s">
        <v>145</v>
      </c>
      <c r="I164" s="27" t="s">
        <v>145</v>
      </c>
      <c r="J164">
        <v>9.1999999999999993</v>
      </c>
      <c r="K164" s="27" t="s">
        <v>145</v>
      </c>
      <c r="L164">
        <v>0</v>
      </c>
      <c r="M164">
        <v>0</v>
      </c>
      <c r="N164">
        <v>0</v>
      </c>
      <c r="O164">
        <v>0</v>
      </c>
      <c r="P164">
        <v>0</v>
      </c>
      <c r="Q164">
        <v>0</v>
      </c>
      <c r="R164">
        <v>0</v>
      </c>
      <c r="S164">
        <v>0</v>
      </c>
      <c r="T164">
        <v>0</v>
      </c>
      <c r="U164">
        <v>0</v>
      </c>
      <c r="V164">
        <v>0</v>
      </c>
      <c r="W164">
        <v>0</v>
      </c>
      <c r="X164">
        <v>0</v>
      </c>
    </row>
    <row r="165" spans="1:24" x14ac:dyDescent="0.25">
      <c r="A165" t="s">
        <v>13</v>
      </c>
      <c r="D165" s="27" t="s">
        <v>524</v>
      </c>
      <c r="E165" s="27" t="s">
        <v>525</v>
      </c>
      <c r="F165" s="27" t="s">
        <v>459</v>
      </c>
      <c r="G165" s="27" t="s">
        <v>460</v>
      </c>
      <c r="H165" s="27" t="s">
        <v>145</v>
      </c>
      <c r="I165" s="27" t="s">
        <v>145</v>
      </c>
      <c r="J165">
        <v>9.1999999999999993</v>
      </c>
      <c r="K165" s="27" t="s">
        <v>145</v>
      </c>
      <c r="L165">
        <v>0</v>
      </c>
      <c r="M165">
        <v>0</v>
      </c>
      <c r="N165">
        <v>0</v>
      </c>
      <c r="O165">
        <v>0</v>
      </c>
      <c r="P165">
        <v>0</v>
      </c>
      <c r="Q165">
        <v>0</v>
      </c>
      <c r="R165">
        <v>0</v>
      </c>
      <c r="S165">
        <v>0</v>
      </c>
      <c r="T165">
        <v>0</v>
      </c>
      <c r="U165">
        <v>0</v>
      </c>
      <c r="V165">
        <v>0</v>
      </c>
      <c r="W165">
        <v>0</v>
      </c>
      <c r="X165">
        <v>0</v>
      </c>
    </row>
    <row r="166" spans="1:24" x14ac:dyDescent="0.25">
      <c r="A166" t="s">
        <v>13</v>
      </c>
      <c r="D166" s="27" t="s">
        <v>522</v>
      </c>
      <c r="E166" s="27" t="s">
        <v>523</v>
      </c>
      <c r="F166" s="27" t="s">
        <v>459</v>
      </c>
      <c r="G166" s="27" t="s">
        <v>460</v>
      </c>
      <c r="H166" s="27" t="s">
        <v>145</v>
      </c>
      <c r="I166" s="27" t="s">
        <v>145</v>
      </c>
      <c r="J166">
        <v>16.399999999999999</v>
      </c>
      <c r="K166" s="27" t="s">
        <v>145</v>
      </c>
      <c r="L166">
        <v>0</v>
      </c>
      <c r="M166">
        <v>0</v>
      </c>
      <c r="N166">
        <v>0</v>
      </c>
      <c r="O166">
        <v>0</v>
      </c>
      <c r="P166">
        <v>0</v>
      </c>
      <c r="Q166">
        <v>0</v>
      </c>
      <c r="R166">
        <v>0</v>
      </c>
      <c r="S166">
        <v>0</v>
      </c>
      <c r="T166">
        <v>0</v>
      </c>
      <c r="U166">
        <v>0</v>
      </c>
      <c r="V166">
        <v>0</v>
      </c>
      <c r="W166">
        <v>0</v>
      </c>
      <c r="X166">
        <v>0</v>
      </c>
    </row>
    <row r="167" spans="1:24" x14ac:dyDescent="0.25">
      <c r="A167" t="s">
        <v>13</v>
      </c>
      <c r="D167" s="27" t="s">
        <v>520</v>
      </c>
      <c r="E167" s="27" t="s">
        <v>521</v>
      </c>
      <c r="F167" s="27" t="s">
        <v>459</v>
      </c>
      <c r="G167" s="27" t="s">
        <v>460</v>
      </c>
      <c r="H167" s="27" t="s">
        <v>145</v>
      </c>
      <c r="I167" s="27" t="s">
        <v>145</v>
      </c>
      <c r="J167">
        <v>16.399999999999999</v>
      </c>
      <c r="K167" s="27" t="s">
        <v>145</v>
      </c>
      <c r="L167">
        <v>0</v>
      </c>
      <c r="M167">
        <v>0</v>
      </c>
      <c r="N167">
        <v>0</v>
      </c>
      <c r="O167">
        <v>0</v>
      </c>
      <c r="P167">
        <v>0</v>
      </c>
      <c r="Q167">
        <v>0</v>
      </c>
      <c r="R167">
        <v>0</v>
      </c>
      <c r="S167">
        <v>0</v>
      </c>
      <c r="T167">
        <v>0</v>
      </c>
      <c r="U167">
        <v>0</v>
      </c>
      <c r="V167">
        <v>0</v>
      </c>
      <c r="W167">
        <v>0</v>
      </c>
      <c r="X167">
        <v>0</v>
      </c>
    </row>
    <row r="168" spans="1:24" x14ac:dyDescent="0.25">
      <c r="A168" t="s">
        <v>13</v>
      </c>
      <c r="D168" s="27" t="s">
        <v>518</v>
      </c>
      <c r="E168" s="27" t="s">
        <v>519</v>
      </c>
      <c r="F168" s="27" t="s">
        <v>459</v>
      </c>
      <c r="G168" s="27" t="s">
        <v>460</v>
      </c>
      <c r="H168" s="27" t="s">
        <v>145</v>
      </c>
      <c r="I168" s="27" t="s">
        <v>145</v>
      </c>
      <c r="J168">
        <v>16.399999999999999</v>
      </c>
      <c r="K168" s="27" t="s">
        <v>145</v>
      </c>
      <c r="L168">
        <v>0</v>
      </c>
      <c r="M168">
        <v>0</v>
      </c>
      <c r="N168">
        <v>0</v>
      </c>
      <c r="O168">
        <v>0</v>
      </c>
      <c r="P168">
        <v>0</v>
      </c>
      <c r="Q168">
        <v>0</v>
      </c>
      <c r="R168">
        <v>0</v>
      </c>
      <c r="S168">
        <v>0</v>
      </c>
      <c r="T168">
        <v>0</v>
      </c>
      <c r="U168">
        <v>0</v>
      </c>
      <c r="V168">
        <v>0</v>
      </c>
      <c r="W168">
        <v>0</v>
      </c>
      <c r="X168">
        <v>0</v>
      </c>
    </row>
    <row r="169" spans="1:24" x14ac:dyDescent="0.25">
      <c r="A169" t="s">
        <v>13</v>
      </c>
      <c r="D169" s="27" t="s">
        <v>457</v>
      </c>
      <c r="E169" s="27" t="s">
        <v>458</v>
      </c>
      <c r="F169" s="27" t="s">
        <v>459</v>
      </c>
      <c r="G169" s="27" t="s">
        <v>460</v>
      </c>
      <c r="H169" s="27" t="s">
        <v>145</v>
      </c>
      <c r="I169" s="27" t="s">
        <v>145</v>
      </c>
      <c r="J169">
        <v>5.2</v>
      </c>
      <c r="K169" s="27" t="s">
        <v>145</v>
      </c>
      <c r="L169">
        <v>0</v>
      </c>
      <c r="M169">
        <v>0</v>
      </c>
      <c r="N169">
        <v>0</v>
      </c>
      <c r="O169">
        <v>0</v>
      </c>
      <c r="P169">
        <v>0</v>
      </c>
      <c r="Q169">
        <v>0</v>
      </c>
      <c r="R169">
        <v>0</v>
      </c>
      <c r="S169">
        <v>0</v>
      </c>
      <c r="T169">
        <v>0</v>
      </c>
      <c r="U169">
        <v>0</v>
      </c>
      <c r="V169">
        <v>0</v>
      </c>
      <c r="W169">
        <v>0</v>
      </c>
      <c r="X169">
        <v>0</v>
      </c>
    </row>
    <row r="170" spans="1:24" x14ac:dyDescent="0.25">
      <c r="A170" t="s">
        <v>13</v>
      </c>
      <c r="D170" s="27" t="s">
        <v>461</v>
      </c>
      <c r="E170" s="27" t="s">
        <v>462</v>
      </c>
      <c r="F170" s="27" t="s">
        <v>459</v>
      </c>
      <c r="G170" s="27" t="s">
        <v>460</v>
      </c>
      <c r="H170" s="27" t="s">
        <v>145</v>
      </c>
      <c r="I170" s="27" t="s">
        <v>145</v>
      </c>
      <c r="J170">
        <v>5.2</v>
      </c>
      <c r="K170" s="27" t="s">
        <v>145</v>
      </c>
      <c r="L170">
        <v>0</v>
      </c>
      <c r="M170">
        <v>0</v>
      </c>
      <c r="N170">
        <v>0</v>
      </c>
      <c r="O170">
        <v>0</v>
      </c>
      <c r="P170">
        <v>0</v>
      </c>
      <c r="Q170">
        <v>0</v>
      </c>
      <c r="R170">
        <v>0</v>
      </c>
      <c r="S170">
        <v>0</v>
      </c>
      <c r="T170">
        <v>0</v>
      </c>
      <c r="U170">
        <v>0</v>
      </c>
      <c r="V170">
        <v>0</v>
      </c>
      <c r="W170">
        <v>0</v>
      </c>
      <c r="X170">
        <v>0</v>
      </c>
    </row>
    <row r="171" spans="1:24" x14ac:dyDescent="0.25">
      <c r="A171" t="s">
        <v>13</v>
      </c>
      <c r="D171" s="27" t="s">
        <v>463</v>
      </c>
      <c r="E171" s="27" t="s">
        <v>464</v>
      </c>
      <c r="F171" s="27" t="s">
        <v>459</v>
      </c>
      <c r="G171" s="27" t="s">
        <v>460</v>
      </c>
      <c r="H171" s="27" t="s">
        <v>145</v>
      </c>
      <c r="I171" s="27" t="s">
        <v>145</v>
      </c>
      <c r="J171">
        <v>5.2</v>
      </c>
      <c r="K171" s="27" t="s">
        <v>145</v>
      </c>
      <c r="L171">
        <v>0</v>
      </c>
      <c r="M171">
        <v>0</v>
      </c>
      <c r="N171">
        <v>0</v>
      </c>
      <c r="O171">
        <v>0</v>
      </c>
      <c r="P171">
        <v>0</v>
      </c>
      <c r="Q171">
        <v>0</v>
      </c>
      <c r="R171">
        <v>0</v>
      </c>
      <c r="S171">
        <v>0</v>
      </c>
      <c r="T171">
        <v>0</v>
      </c>
      <c r="U171">
        <v>0</v>
      </c>
      <c r="V171">
        <v>0</v>
      </c>
      <c r="W171">
        <v>0</v>
      </c>
      <c r="X171">
        <v>0</v>
      </c>
    </row>
    <row r="172" spans="1:24" x14ac:dyDescent="0.25">
      <c r="A172" t="s">
        <v>13</v>
      </c>
      <c r="D172" s="27" t="s">
        <v>465</v>
      </c>
      <c r="E172" s="27" t="s">
        <v>466</v>
      </c>
      <c r="F172" s="27" t="s">
        <v>459</v>
      </c>
      <c r="G172" s="27" t="s">
        <v>460</v>
      </c>
      <c r="H172" s="27" t="s">
        <v>145</v>
      </c>
      <c r="I172" s="27" t="s">
        <v>145</v>
      </c>
      <c r="J172">
        <v>31.466670000000001</v>
      </c>
      <c r="K172" s="27" t="s">
        <v>145</v>
      </c>
      <c r="L172">
        <v>0</v>
      </c>
      <c r="M172">
        <v>0</v>
      </c>
      <c r="N172">
        <v>0</v>
      </c>
      <c r="O172">
        <v>0</v>
      </c>
      <c r="P172">
        <v>0</v>
      </c>
      <c r="Q172">
        <v>0</v>
      </c>
      <c r="R172">
        <v>0</v>
      </c>
      <c r="S172">
        <v>0</v>
      </c>
      <c r="T172">
        <v>0</v>
      </c>
      <c r="U172">
        <v>0</v>
      </c>
      <c r="V172">
        <v>0</v>
      </c>
      <c r="W172">
        <v>0</v>
      </c>
      <c r="X172">
        <v>0</v>
      </c>
    </row>
    <row r="173" spans="1:24" x14ac:dyDescent="0.25">
      <c r="A173" t="s">
        <v>13</v>
      </c>
      <c r="D173" s="27" t="s">
        <v>467</v>
      </c>
      <c r="E173" s="27" t="s">
        <v>468</v>
      </c>
      <c r="F173" s="27" t="s">
        <v>459</v>
      </c>
      <c r="G173" s="27" t="s">
        <v>460</v>
      </c>
      <c r="H173" s="27" t="s">
        <v>145</v>
      </c>
      <c r="I173" s="27" t="s">
        <v>145</v>
      </c>
      <c r="J173">
        <v>23.733329999999999</v>
      </c>
      <c r="K173" s="27" t="s">
        <v>145</v>
      </c>
      <c r="L173">
        <v>0</v>
      </c>
      <c r="M173">
        <v>0</v>
      </c>
      <c r="N173">
        <v>0</v>
      </c>
      <c r="O173">
        <v>0</v>
      </c>
      <c r="P173">
        <v>0</v>
      </c>
      <c r="Q173">
        <v>0</v>
      </c>
      <c r="R173">
        <v>0</v>
      </c>
      <c r="S173">
        <v>0</v>
      </c>
      <c r="T173">
        <v>0</v>
      </c>
      <c r="U173">
        <v>0</v>
      </c>
      <c r="V173">
        <v>0</v>
      </c>
      <c r="W173">
        <v>0</v>
      </c>
      <c r="X173">
        <v>0</v>
      </c>
    </row>
    <row r="174" spans="1:24" x14ac:dyDescent="0.25">
      <c r="A174" t="s">
        <v>13</v>
      </c>
      <c r="D174" s="27" t="s">
        <v>469</v>
      </c>
      <c r="E174" s="27" t="s">
        <v>470</v>
      </c>
      <c r="F174" s="27" t="s">
        <v>459</v>
      </c>
      <c r="G174" s="27" t="s">
        <v>460</v>
      </c>
      <c r="H174" s="27" t="s">
        <v>145</v>
      </c>
      <c r="I174" s="27" t="s">
        <v>145</v>
      </c>
      <c r="J174">
        <v>22.4</v>
      </c>
      <c r="K174" s="27" t="s">
        <v>145</v>
      </c>
      <c r="L174">
        <v>0</v>
      </c>
      <c r="M174">
        <v>0</v>
      </c>
      <c r="N174">
        <v>0</v>
      </c>
      <c r="O174">
        <v>0</v>
      </c>
      <c r="P174">
        <v>0</v>
      </c>
      <c r="Q174">
        <v>0</v>
      </c>
      <c r="R174">
        <v>0</v>
      </c>
      <c r="S174">
        <v>0</v>
      </c>
      <c r="T174">
        <v>0</v>
      </c>
      <c r="U174">
        <v>0</v>
      </c>
      <c r="V174">
        <v>0</v>
      </c>
      <c r="W174">
        <v>0</v>
      </c>
      <c r="X174">
        <v>0</v>
      </c>
    </row>
    <row r="175" spans="1:24" x14ac:dyDescent="0.25">
      <c r="A175" t="s">
        <v>13</v>
      </c>
      <c r="D175" s="27" t="s">
        <v>471</v>
      </c>
      <c r="E175" s="27" t="s">
        <v>472</v>
      </c>
      <c r="F175" s="27" t="s">
        <v>459</v>
      </c>
      <c r="G175" s="27" t="s">
        <v>460</v>
      </c>
      <c r="H175" s="27" t="s">
        <v>145</v>
      </c>
      <c r="I175" s="27" t="s">
        <v>145</v>
      </c>
      <c r="J175">
        <v>22.4</v>
      </c>
      <c r="K175" s="27" t="s">
        <v>145</v>
      </c>
      <c r="L175">
        <v>0</v>
      </c>
      <c r="M175">
        <v>0</v>
      </c>
      <c r="N175">
        <v>0</v>
      </c>
      <c r="O175">
        <v>0</v>
      </c>
      <c r="P175">
        <v>0</v>
      </c>
      <c r="Q175">
        <v>0</v>
      </c>
      <c r="R175">
        <v>0</v>
      </c>
      <c r="S175">
        <v>0</v>
      </c>
      <c r="T175">
        <v>0</v>
      </c>
      <c r="U175">
        <v>0</v>
      </c>
      <c r="V175">
        <v>0</v>
      </c>
      <c r="W175">
        <v>0</v>
      </c>
      <c r="X175">
        <v>0</v>
      </c>
    </row>
    <row r="176" spans="1:24" x14ac:dyDescent="0.25">
      <c r="A176" t="s">
        <v>13</v>
      </c>
      <c r="D176" s="27" t="s">
        <v>473</v>
      </c>
      <c r="E176" s="27" t="s">
        <v>474</v>
      </c>
      <c r="F176" s="27" t="s">
        <v>459</v>
      </c>
      <c r="G176" s="27" t="s">
        <v>460</v>
      </c>
      <c r="H176" s="27" t="s">
        <v>145</v>
      </c>
      <c r="I176" s="27" t="s">
        <v>145</v>
      </c>
      <c r="J176">
        <v>17</v>
      </c>
      <c r="K176" s="27" t="s">
        <v>145</v>
      </c>
      <c r="L176">
        <v>0</v>
      </c>
      <c r="M176">
        <v>0</v>
      </c>
      <c r="N176">
        <v>0</v>
      </c>
      <c r="O176">
        <v>0</v>
      </c>
      <c r="P176">
        <v>0</v>
      </c>
      <c r="Q176">
        <v>0</v>
      </c>
      <c r="R176">
        <v>0</v>
      </c>
      <c r="S176">
        <v>0</v>
      </c>
      <c r="T176">
        <v>0</v>
      </c>
      <c r="U176">
        <v>0</v>
      </c>
      <c r="V176">
        <v>0</v>
      </c>
      <c r="W176">
        <v>0</v>
      </c>
      <c r="X176">
        <v>0</v>
      </c>
    </row>
    <row r="177" spans="1:24" x14ac:dyDescent="0.25">
      <c r="A177" t="s">
        <v>13</v>
      </c>
      <c r="D177" s="27" t="s">
        <v>475</v>
      </c>
      <c r="E177" s="27" t="s">
        <v>476</v>
      </c>
      <c r="F177" s="27" t="s">
        <v>459</v>
      </c>
      <c r="G177" s="27" t="s">
        <v>460</v>
      </c>
      <c r="H177" s="27" t="s">
        <v>145</v>
      </c>
      <c r="I177" s="27" t="s">
        <v>145</v>
      </c>
      <c r="J177">
        <v>12.4</v>
      </c>
      <c r="K177" s="27" t="s">
        <v>145</v>
      </c>
      <c r="L177">
        <v>0</v>
      </c>
      <c r="M177">
        <v>0</v>
      </c>
      <c r="N177">
        <v>0</v>
      </c>
      <c r="O177">
        <v>0</v>
      </c>
      <c r="P177">
        <v>0</v>
      </c>
      <c r="Q177">
        <v>0</v>
      </c>
      <c r="R177">
        <v>0</v>
      </c>
      <c r="S177">
        <v>0</v>
      </c>
      <c r="T177">
        <v>0</v>
      </c>
      <c r="U177">
        <v>0</v>
      </c>
      <c r="V177">
        <v>0</v>
      </c>
      <c r="W177">
        <v>0</v>
      </c>
      <c r="X177">
        <v>0</v>
      </c>
    </row>
    <row r="178" spans="1:24" x14ac:dyDescent="0.25">
      <c r="A178" t="s">
        <v>13</v>
      </c>
      <c r="D178" s="27" t="s">
        <v>477</v>
      </c>
      <c r="E178" s="27" t="s">
        <v>478</v>
      </c>
      <c r="F178" s="27" t="s">
        <v>459</v>
      </c>
      <c r="G178" s="27" t="s">
        <v>460</v>
      </c>
      <c r="H178" s="27" t="s">
        <v>145</v>
      </c>
      <c r="I178" s="27" t="s">
        <v>145</v>
      </c>
      <c r="J178">
        <v>12.4</v>
      </c>
      <c r="K178" s="27" t="s">
        <v>145</v>
      </c>
      <c r="L178">
        <v>0</v>
      </c>
      <c r="M178">
        <v>0</v>
      </c>
      <c r="N178">
        <v>0</v>
      </c>
      <c r="O178">
        <v>0</v>
      </c>
      <c r="P178">
        <v>0</v>
      </c>
      <c r="Q178">
        <v>0</v>
      </c>
      <c r="R178">
        <v>0</v>
      </c>
      <c r="S178">
        <v>0</v>
      </c>
      <c r="T178">
        <v>0</v>
      </c>
      <c r="U178">
        <v>0</v>
      </c>
      <c r="V178">
        <v>0</v>
      </c>
      <c r="W178">
        <v>0</v>
      </c>
      <c r="X178">
        <v>0</v>
      </c>
    </row>
    <row r="179" spans="1:24" x14ac:dyDescent="0.25">
      <c r="A179" t="s">
        <v>13</v>
      </c>
      <c r="D179" s="27" t="s">
        <v>479</v>
      </c>
      <c r="E179" s="27" t="s">
        <v>480</v>
      </c>
      <c r="F179" s="27" t="s">
        <v>459</v>
      </c>
      <c r="G179" s="27" t="s">
        <v>460</v>
      </c>
      <c r="H179" s="27" t="s">
        <v>145</v>
      </c>
      <c r="I179" s="27" t="s">
        <v>145</v>
      </c>
      <c r="J179">
        <v>12.4</v>
      </c>
      <c r="K179" s="27" t="s">
        <v>145</v>
      </c>
      <c r="L179">
        <v>0</v>
      </c>
      <c r="M179">
        <v>0</v>
      </c>
      <c r="N179">
        <v>0</v>
      </c>
      <c r="O179">
        <v>0</v>
      </c>
      <c r="P179">
        <v>0</v>
      </c>
      <c r="Q179">
        <v>0</v>
      </c>
      <c r="R179">
        <v>0</v>
      </c>
      <c r="S179">
        <v>0</v>
      </c>
      <c r="T179">
        <v>0</v>
      </c>
      <c r="U179">
        <v>0</v>
      </c>
      <c r="V179">
        <v>0</v>
      </c>
      <c r="W179">
        <v>0</v>
      </c>
      <c r="X179">
        <v>0</v>
      </c>
    </row>
    <row r="180" spans="1:24" x14ac:dyDescent="0.25">
      <c r="A180" t="s">
        <v>13</v>
      </c>
      <c r="D180" s="27" t="s">
        <v>481</v>
      </c>
      <c r="E180" s="27" t="s">
        <v>482</v>
      </c>
      <c r="F180" s="27" t="s">
        <v>459</v>
      </c>
      <c r="G180" s="27" t="s">
        <v>460</v>
      </c>
      <c r="H180" s="27" t="s">
        <v>145</v>
      </c>
      <c r="I180" s="27" t="s">
        <v>145</v>
      </c>
      <c r="J180">
        <v>18.399999999999999</v>
      </c>
      <c r="K180" s="27" t="s">
        <v>145</v>
      </c>
      <c r="L180">
        <v>0</v>
      </c>
      <c r="M180">
        <v>0</v>
      </c>
      <c r="N180">
        <v>0</v>
      </c>
      <c r="O180">
        <v>0</v>
      </c>
      <c r="P180">
        <v>0</v>
      </c>
      <c r="Q180">
        <v>0</v>
      </c>
      <c r="R180">
        <v>0</v>
      </c>
      <c r="S180">
        <v>0</v>
      </c>
      <c r="T180">
        <v>0</v>
      </c>
      <c r="U180">
        <v>0</v>
      </c>
      <c r="V180">
        <v>0</v>
      </c>
      <c r="W180">
        <v>0</v>
      </c>
      <c r="X180">
        <v>0</v>
      </c>
    </row>
    <row r="181" spans="1:24" x14ac:dyDescent="0.25">
      <c r="A181" t="s">
        <v>13</v>
      </c>
      <c r="D181" s="27" t="s">
        <v>483</v>
      </c>
      <c r="E181" s="27" t="s">
        <v>484</v>
      </c>
      <c r="F181" s="27" t="s">
        <v>459</v>
      </c>
      <c r="G181" s="27" t="s">
        <v>460</v>
      </c>
      <c r="H181" s="27" t="s">
        <v>145</v>
      </c>
      <c r="I181" s="27" t="s">
        <v>145</v>
      </c>
      <c r="J181">
        <v>18.399999999999999</v>
      </c>
      <c r="K181" s="27" t="s">
        <v>145</v>
      </c>
      <c r="L181">
        <v>0</v>
      </c>
      <c r="M181">
        <v>0</v>
      </c>
      <c r="N181">
        <v>0</v>
      </c>
      <c r="O181">
        <v>0</v>
      </c>
      <c r="P181">
        <v>0</v>
      </c>
      <c r="Q181">
        <v>0</v>
      </c>
      <c r="R181">
        <v>0</v>
      </c>
      <c r="S181">
        <v>0</v>
      </c>
      <c r="T181">
        <v>0</v>
      </c>
      <c r="U181">
        <v>0</v>
      </c>
      <c r="V181">
        <v>0</v>
      </c>
      <c r="W181">
        <v>0</v>
      </c>
      <c r="X181">
        <v>0</v>
      </c>
    </row>
    <row r="182" spans="1:24" x14ac:dyDescent="0.25">
      <c r="A182" t="s">
        <v>13</v>
      </c>
      <c r="D182" s="27" t="s">
        <v>485</v>
      </c>
      <c r="E182" s="27" t="s">
        <v>486</v>
      </c>
      <c r="F182" s="27" t="s">
        <v>459</v>
      </c>
      <c r="G182" s="27" t="s">
        <v>460</v>
      </c>
      <c r="H182" s="27" t="s">
        <v>145</v>
      </c>
      <c r="I182" s="27" t="s">
        <v>145</v>
      </c>
      <c r="J182">
        <v>18.399999999999999</v>
      </c>
      <c r="K182" s="27" t="s">
        <v>145</v>
      </c>
      <c r="L182">
        <v>0</v>
      </c>
      <c r="M182">
        <v>0</v>
      </c>
      <c r="N182">
        <v>0</v>
      </c>
      <c r="O182">
        <v>0</v>
      </c>
      <c r="P182">
        <v>0</v>
      </c>
      <c r="Q182">
        <v>0</v>
      </c>
      <c r="R182">
        <v>0</v>
      </c>
      <c r="S182">
        <v>0</v>
      </c>
      <c r="T182">
        <v>0</v>
      </c>
      <c r="U182">
        <v>0</v>
      </c>
      <c r="V182">
        <v>0</v>
      </c>
      <c r="W182">
        <v>0</v>
      </c>
      <c r="X182">
        <v>0</v>
      </c>
    </row>
    <row r="183" spans="1:24" x14ac:dyDescent="0.25">
      <c r="A183" t="s">
        <v>13</v>
      </c>
      <c r="D183" s="27" t="s">
        <v>487</v>
      </c>
      <c r="E183" s="27" t="s">
        <v>488</v>
      </c>
      <c r="F183" s="27" t="s">
        <v>459</v>
      </c>
      <c r="G183" s="27" t="s">
        <v>460</v>
      </c>
      <c r="H183" s="27" t="s">
        <v>145</v>
      </c>
      <c r="I183" s="27" t="s">
        <v>145</v>
      </c>
      <c r="J183">
        <v>8.4</v>
      </c>
      <c r="K183" s="27" t="s">
        <v>145</v>
      </c>
      <c r="L183">
        <v>0</v>
      </c>
      <c r="M183">
        <v>0</v>
      </c>
      <c r="N183">
        <v>0</v>
      </c>
      <c r="O183">
        <v>0</v>
      </c>
      <c r="P183">
        <v>0</v>
      </c>
      <c r="Q183">
        <v>0</v>
      </c>
      <c r="R183">
        <v>0</v>
      </c>
      <c r="S183">
        <v>0</v>
      </c>
      <c r="T183">
        <v>0</v>
      </c>
      <c r="U183">
        <v>0</v>
      </c>
      <c r="V183">
        <v>0</v>
      </c>
      <c r="W183">
        <v>0</v>
      </c>
      <c r="X183">
        <v>0</v>
      </c>
    </row>
    <row r="184" spans="1:24" x14ac:dyDescent="0.25">
      <c r="A184" t="s">
        <v>13</v>
      </c>
      <c r="D184" s="27" t="s">
        <v>489</v>
      </c>
      <c r="E184" s="27" t="s">
        <v>490</v>
      </c>
      <c r="F184" s="27" t="s">
        <v>459</v>
      </c>
      <c r="G184" s="27" t="s">
        <v>460</v>
      </c>
      <c r="H184" s="27" t="s">
        <v>145</v>
      </c>
      <c r="I184" s="27" t="s">
        <v>145</v>
      </c>
      <c r="J184">
        <v>8.4</v>
      </c>
      <c r="K184" s="27" t="s">
        <v>145</v>
      </c>
      <c r="L184">
        <v>0</v>
      </c>
      <c r="M184">
        <v>0</v>
      </c>
      <c r="N184">
        <v>0</v>
      </c>
      <c r="O184">
        <v>0</v>
      </c>
      <c r="P184">
        <v>0</v>
      </c>
      <c r="Q184">
        <v>0</v>
      </c>
      <c r="R184">
        <v>0</v>
      </c>
      <c r="S184">
        <v>0</v>
      </c>
      <c r="T184">
        <v>0</v>
      </c>
      <c r="U184">
        <v>0</v>
      </c>
      <c r="V184">
        <v>0</v>
      </c>
      <c r="W184">
        <v>0</v>
      </c>
      <c r="X184">
        <v>0</v>
      </c>
    </row>
    <row r="185" spans="1:24" x14ac:dyDescent="0.25">
      <c r="A185" t="s">
        <v>13</v>
      </c>
      <c r="D185" s="27" t="s">
        <v>491</v>
      </c>
      <c r="E185" s="27" t="s">
        <v>492</v>
      </c>
      <c r="F185" s="27" t="s">
        <v>459</v>
      </c>
      <c r="G185" s="27" t="s">
        <v>460</v>
      </c>
      <c r="H185" s="27" t="s">
        <v>145</v>
      </c>
      <c r="I185" s="27" t="s">
        <v>145</v>
      </c>
      <c r="J185">
        <v>8.4</v>
      </c>
      <c r="K185" s="27" t="s">
        <v>145</v>
      </c>
      <c r="L185">
        <v>0</v>
      </c>
      <c r="M185">
        <v>0</v>
      </c>
      <c r="N185">
        <v>0</v>
      </c>
      <c r="O185">
        <v>0</v>
      </c>
      <c r="P185">
        <v>0</v>
      </c>
      <c r="Q185">
        <v>0</v>
      </c>
      <c r="R185">
        <v>0</v>
      </c>
      <c r="S185">
        <v>0</v>
      </c>
      <c r="T185">
        <v>0</v>
      </c>
      <c r="U185">
        <v>0</v>
      </c>
      <c r="V185">
        <v>0</v>
      </c>
      <c r="W185">
        <v>0</v>
      </c>
      <c r="X185">
        <v>0</v>
      </c>
    </row>
    <row r="186" spans="1:24" x14ac:dyDescent="0.25">
      <c r="A186" t="s">
        <v>13</v>
      </c>
      <c r="D186" s="27" t="s">
        <v>493</v>
      </c>
      <c r="E186" s="27" t="s">
        <v>494</v>
      </c>
      <c r="F186" s="27" t="s">
        <v>459</v>
      </c>
      <c r="G186" s="27" t="s">
        <v>460</v>
      </c>
      <c r="H186" s="27" t="s">
        <v>145</v>
      </c>
      <c r="I186" s="27" t="s">
        <v>145</v>
      </c>
      <c r="J186">
        <v>16</v>
      </c>
      <c r="K186" s="27" t="s">
        <v>145</v>
      </c>
      <c r="L186">
        <v>0</v>
      </c>
      <c r="M186">
        <v>0</v>
      </c>
      <c r="N186">
        <v>0</v>
      </c>
      <c r="O186">
        <v>0</v>
      </c>
      <c r="P186">
        <v>0</v>
      </c>
      <c r="Q186">
        <v>0</v>
      </c>
      <c r="R186">
        <v>0</v>
      </c>
      <c r="S186">
        <v>0</v>
      </c>
      <c r="T186">
        <v>0</v>
      </c>
      <c r="U186">
        <v>0</v>
      </c>
      <c r="V186">
        <v>0</v>
      </c>
      <c r="W186">
        <v>0</v>
      </c>
      <c r="X186">
        <v>0</v>
      </c>
    </row>
    <row r="187" spans="1:24" x14ac:dyDescent="0.25">
      <c r="A187" t="s">
        <v>13</v>
      </c>
      <c r="D187" s="27" t="s">
        <v>495</v>
      </c>
      <c r="E187" s="27" t="s">
        <v>496</v>
      </c>
      <c r="F187" s="27" t="s">
        <v>459</v>
      </c>
      <c r="G187" s="27" t="s">
        <v>460</v>
      </c>
      <c r="H187" s="27" t="s">
        <v>145</v>
      </c>
      <c r="I187" s="27" t="s">
        <v>145</v>
      </c>
      <c r="J187">
        <v>16</v>
      </c>
      <c r="K187" s="27" t="s">
        <v>145</v>
      </c>
      <c r="L187">
        <v>0</v>
      </c>
      <c r="M187">
        <v>0</v>
      </c>
      <c r="N187">
        <v>0</v>
      </c>
      <c r="O187">
        <v>0</v>
      </c>
      <c r="P187">
        <v>0</v>
      </c>
      <c r="Q187">
        <v>0</v>
      </c>
      <c r="R187">
        <v>0</v>
      </c>
      <c r="S187">
        <v>0</v>
      </c>
      <c r="T187">
        <v>0</v>
      </c>
      <c r="U187">
        <v>0</v>
      </c>
      <c r="V187">
        <v>0</v>
      </c>
      <c r="W187">
        <v>0</v>
      </c>
      <c r="X187">
        <v>0</v>
      </c>
    </row>
    <row r="188" spans="1:24" x14ac:dyDescent="0.25">
      <c r="A188" t="s">
        <v>13</v>
      </c>
      <c r="D188" s="27" t="s">
        <v>497</v>
      </c>
      <c r="E188" s="27" t="s">
        <v>498</v>
      </c>
      <c r="F188" s="27" t="s">
        <v>459</v>
      </c>
      <c r="G188" s="27" t="s">
        <v>460</v>
      </c>
      <c r="H188" s="27" t="s">
        <v>145</v>
      </c>
      <c r="I188" s="27" t="s">
        <v>145</v>
      </c>
      <c r="J188">
        <v>16</v>
      </c>
      <c r="K188" s="27" t="s">
        <v>145</v>
      </c>
      <c r="L188">
        <v>0</v>
      </c>
      <c r="M188">
        <v>0</v>
      </c>
      <c r="N188">
        <v>0</v>
      </c>
      <c r="O188">
        <v>0</v>
      </c>
      <c r="P188">
        <v>0</v>
      </c>
      <c r="Q188">
        <v>0</v>
      </c>
      <c r="R188">
        <v>0</v>
      </c>
      <c r="S188">
        <v>0</v>
      </c>
      <c r="T188">
        <v>0</v>
      </c>
      <c r="U188">
        <v>0</v>
      </c>
      <c r="V188">
        <v>0</v>
      </c>
      <c r="W188">
        <v>0</v>
      </c>
      <c r="X188">
        <v>0</v>
      </c>
    </row>
    <row r="189" spans="1:24" x14ac:dyDescent="0.25">
      <c r="A189" t="s">
        <v>13</v>
      </c>
      <c r="D189" s="27" t="s">
        <v>499</v>
      </c>
      <c r="E189" s="27" t="s">
        <v>500</v>
      </c>
      <c r="F189" s="27" t="s">
        <v>459</v>
      </c>
      <c r="G189" s="27" t="s">
        <v>460</v>
      </c>
      <c r="H189" s="27" t="s">
        <v>145</v>
      </c>
      <c r="I189" s="27" t="s">
        <v>145</v>
      </c>
      <c r="J189">
        <v>4.4000000000000004</v>
      </c>
      <c r="K189" s="27" t="s">
        <v>145</v>
      </c>
      <c r="L189">
        <v>0</v>
      </c>
      <c r="M189">
        <v>0</v>
      </c>
      <c r="N189">
        <v>0</v>
      </c>
      <c r="O189">
        <v>0</v>
      </c>
      <c r="P189">
        <v>0</v>
      </c>
      <c r="Q189">
        <v>0</v>
      </c>
      <c r="R189">
        <v>0</v>
      </c>
      <c r="S189">
        <v>0</v>
      </c>
      <c r="T189">
        <v>0</v>
      </c>
      <c r="U189">
        <v>0</v>
      </c>
      <c r="V189">
        <v>0</v>
      </c>
      <c r="W189">
        <v>0</v>
      </c>
      <c r="X189">
        <v>0</v>
      </c>
    </row>
    <row r="190" spans="1:24" x14ac:dyDescent="0.25">
      <c r="A190" t="s">
        <v>13</v>
      </c>
      <c r="D190" s="27" t="s">
        <v>501</v>
      </c>
      <c r="E190" s="27" t="s">
        <v>502</v>
      </c>
      <c r="F190" s="27" t="s">
        <v>459</v>
      </c>
      <c r="G190" s="27" t="s">
        <v>460</v>
      </c>
      <c r="H190" s="27" t="s">
        <v>145</v>
      </c>
      <c r="I190" s="27" t="s">
        <v>145</v>
      </c>
      <c r="J190">
        <v>4.4000000000000004</v>
      </c>
      <c r="K190" s="27" t="s">
        <v>145</v>
      </c>
      <c r="L190">
        <v>0</v>
      </c>
      <c r="M190">
        <v>0</v>
      </c>
      <c r="N190">
        <v>0</v>
      </c>
      <c r="O190">
        <v>0</v>
      </c>
      <c r="P190">
        <v>0</v>
      </c>
      <c r="Q190">
        <v>0</v>
      </c>
      <c r="R190">
        <v>0</v>
      </c>
      <c r="S190">
        <v>0</v>
      </c>
      <c r="T190">
        <v>0</v>
      </c>
      <c r="U190">
        <v>0</v>
      </c>
      <c r="V190">
        <v>0</v>
      </c>
      <c r="W190">
        <v>0</v>
      </c>
      <c r="X190">
        <v>0</v>
      </c>
    </row>
    <row r="191" spans="1:24" x14ac:dyDescent="0.25">
      <c r="A191" t="s">
        <v>13</v>
      </c>
      <c r="D191" s="27" t="s">
        <v>503</v>
      </c>
      <c r="E191" s="27" t="s">
        <v>504</v>
      </c>
      <c r="F191" s="27" t="s">
        <v>459</v>
      </c>
      <c r="G191" s="27" t="s">
        <v>460</v>
      </c>
      <c r="H191" s="27" t="s">
        <v>145</v>
      </c>
      <c r="I191" s="27" t="s">
        <v>145</v>
      </c>
      <c r="J191">
        <v>4.4000000000000004</v>
      </c>
      <c r="K191" s="27" t="s">
        <v>145</v>
      </c>
      <c r="L191">
        <v>0</v>
      </c>
      <c r="M191">
        <v>0</v>
      </c>
      <c r="N191">
        <v>0</v>
      </c>
      <c r="O191">
        <v>0</v>
      </c>
      <c r="P191">
        <v>0</v>
      </c>
      <c r="Q191">
        <v>0</v>
      </c>
      <c r="R191">
        <v>0</v>
      </c>
      <c r="S191">
        <v>0</v>
      </c>
      <c r="T191">
        <v>0</v>
      </c>
      <c r="U191">
        <v>0</v>
      </c>
      <c r="V191">
        <v>0</v>
      </c>
      <c r="W191">
        <v>0</v>
      </c>
      <c r="X191">
        <v>0</v>
      </c>
    </row>
    <row r="192" spans="1:24" x14ac:dyDescent="0.25">
      <c r="A192" t="s">
        <v>13</v>
      </c>
      <c r="D192" s="27" t="s">
        <v>505</v>
      </c>
      <c r="E192" s="27" t="s">
        <v>506</v>
      </c>
      <c r="F192" s="27" t="s">
        <v>459</v>
      </c>
      <c r="G192" s="27" t="s">
        <v>460</v>
      </c>
      <c r="H192" s="27" t="s">
        <v>145</v>
      </c>
      <c r="I192" s="27" t="s">
        <v>145</v>
      </c>
      <c r="J192">
        <v>30.933329999999998</v>
      </c>
      <c r="K192" s="27" t="s">
        <v>145</v>
      </c>
      <c r="L192">
        <v>0</v>
      </c>
      <c r="M192">
        <v>0</v>
      </c>
      <c r="N192">
        <v>0</v>
      </c>
      <c r="O192">
        <v>0</v>
      </c>
      <c r="P192">
        <v>0</v>
      </c>
      <c r="Q192">
        <v>0</v>
      </c>
      <c r="R192">
        <v>0</v>
      </c>
      <c r="S192">
        <v>0</v>
      </c>
      <c r="T192">
        <v>0</v>
      </c>
      <c r="U192">
        <v>0</v>
      </c>
      <c r="V192">
        <v>0</v>
      </c>
      <c r="W192">
        <v>0</v>
      </c>
      <c r="X192">
        <v>0</v>
      </c>
    </row>
    <row r="193" spans="1:24" x14ac:dyDescent="0.25">
      <c r="A193" t="s">
        <v>13</v>
      </c>
      <c r="D193" s="27" t="s">
        <v>507</v>
      </c>
      <c r="E193" s="27" t="s">
        <v>508</v>
      </c>
      <c r="F193" s="27" t="s">
        <v>459</v>
      </c>
      <c r="G193" s="27" t="s">
        <v>460</v>
      </c>
      <c r="H193" s="27" t="s">
        <v>145</v>
      </c>
      <c r="I193" s="27" t="s">
        <v>145</v>
      </c>
      <c r="J193">
        <v>23.733329999999999</v>
      </c>
      <c r="K193" s="27" t="s">
        <v>145</v>
      </c>
      <c r="L193">
        <v>0</v>
      </c>
      <c r="M193">
        <v>0</v>
      </c>
      <c r="N193">
        <v>0</v>
      </c>
      <c r="O193">
        <v>0</v>
      </c>
      <c r="P193">
        <v>0</v>
      </c>
      <c r="Q193">
        <v>0</v>
      </c>
      <c r="R193">
        <v>0</v>
      </c>
      <c r="S193">
        <v>0</v>
      </c>
      <c r="T193">
        <v>0</v>
      </c>
      <c r="U193">
        <v>0</v>
      </c>
      <c r="V193">
        <v>0</v>
      </c>
      <c r="W193">
        <v>0</v>
      </c>
      <c r="X193">
        <v>0</v>
      </c>
    </row>
    <row r="194" spans="1:24" x14ac:dyDescent="0.25">
      <c r="A194" t="s">
        <v>13</v>
      </c>
      <c r="D194" s="27" t="s">
        <v>509</v>
      </c>
      <c r="E194" s="27" t="s">
        <v>510</v>
      </c>
      <c r="F194" s="27" t="s">
        <v>459</v>
      </c>
      <c r="G194" s="27" t="s">
        <v>460</v>
      </c>
      <c r="H194" s="27" t="s">
        <v>145</v>
      </c>
      <c r="I194" s="27" t="s">
        <v>145</v>
      </c>
      <c r="J194">
        <v>32.5</v>
      </c>
      <c r="K194" s="27" t="s">
        <v>145</v>
      </c>
      <c r="L194">
        <v>0</v>
      </c>
      <c r="M194">
        <v>0</v>
      </c>
      <c r="N194">
        <v>0</v>
      </c>
      <c r="O194">
        <v>0</v>
      </c>
      <c r="P194">
        <v>0</v>
      </c>
      <c r="Q194">
        <v>0</v>
      </c>
      <c r="R194">
        <v>0</v>
      </c>
      <c r="S194">
        <v>0</v>
      </c>
      <c r="T194">
        <v>0</v>
      </c>
      <c r="U194">
        <v>0</v>
      </c>
      <c r="V194">
        <v>0</v>
      </c>
      <c r="W194">
        <v>0</v>
      </c>
      <c r="X194">
        <v>0</v>
      </c>
    </row>
    <row r="195" spans="1:24" x14ac:dyDescent="0.25">
      <c r="A195" t="s">
        <v>13</v>
      </c>
      <c r="D195" s="27" t="s">
        <v>511</v>
      </c>
      <c r="E195" s="27" t="s">
        <v>512</v>
      </c>
      <c r="F195" s="27" t="s">
        <v>459</v>
      </c>
      <c r="G195" s="27" t="s">
        <v>460</v>
      </c>
      <c r="H195" s="27" t="s">
        <v>145</v>
      </c>
      <c r="I195" s="27" t="s">
        <v>145</v>
      </c>
      <c r="J195">
        <v>27.5</v>
      </c>
      <c r="K195" s="27" t="s">
        <v>145</v>
      </c>
      <c r="L195">
        <v>0</v>
      </c>
      <c r="M195">
        <v>0</v>
      </c>
      <c r="N195">
        <v>0</v>
      </c>
      <c r="O195">
        <v>0</v>
      </c>
      <c r="P195">
        <v>0</v>
      </c>
      <c r="Q195">
        <v>0</v>
      </c>
      <c r="R195">
        <v>0</v>
      </c>
      <c r="S195">
        <v>0</v>
      </c>
      <c r="T195">
        <v>0</v>
      </c>
      <c r="U195">
        <v>0</v>
      </c>
      <c r="V195">
        <v>0</v>
      </c>
      <c r="W195">
        <v>0</v>
      </c>
      <c r="X195">
        <v>0</v>
      </c>
    </row>
    <row r="196" spans="1:24" x14ac:dyDescent="0.25">
      <c r="A196" t="s">
        <v>13</v>
      </c>
      <c r="D196" s="27" t="s">
        <v>513</v>
      </c>
      <c r="E196" s="27" t="s">
        <v>514</v>
      </c>
      <c r="F196" s="27" t="s">
        <v>459</v>
      </c>
      <c r="G196" s="27" t="s">
        <v>515</v>
      </c>
      <c r="H196" s="27" t="s">
        <v>145</v>
      </c>
      <c r="I196" s="27" t="s">
        <v>145</v>
      </c>
      <c r="J196">
        <v>10</v>
      </c>
      <c r="K196" s="27" t="s">
        <v>360</v>
      </c>
      <c r="L196">
        <v>0</v>
      </c>
      <c r="M196">
        <v>0</v>
      </c>
      <c r="N196">
        <v>0</v>
      </c>
      <c r="O196">
        <v>0</v>
      </c>
      <c r="P196">
        <v>0</v>
      </c>
      <c r="Q196">
        <v>0</v>
      </c>
      <c r="R196">
        <v>0</v>
      </c>
      <c r="S196">
        <v>0</v>
      </c>
      <c r="T196">
        <v>0</v>
      </c>
      <c r="U196">
        <v>0</v>
      </c>
      <c r="V196">
        <v>0</v>
      </c>
      <c r="W196">
        <v>0</v>
      </c>
      <c r="X196">
        <v>0</v>
      </c>
    </row>
    <row r="197" spans="1:24" x14ac:dyDescent="0.25">
      <c r="A197" t="s">
        <v>13</v>
      </c>
      <c r="D197" s="27" t="s">
        <v>516</v>
      </c>
      <c r="E197" s="27" t="s">
        <v>517</v>
      </c>
      <c r="F197" s="27" t="s">
        <v>459</v>
      </c>
      <c r="G197" s="27" t="s">
        <v>515</v>
      </c>
      <c r="H197" s="27" t="s">
        <v>145</v>
      </c>
      <c r="I197" s="27" t="s">
        <v>145</v>
      </c>
      <c r="J197">
        <v>34</v>
      </c>
      <c r="K197" s="27" t="s">
        <v>360</v>
      </c>
      <c r="L197">
        <v>0</v>
      </c>
      <c r="M197">
        <v>0</v>
      </c>
      <c r="N197">
        <v>0</v>
      </c>
      <c r="O197">
        <v>0</v>
      </c>
      <c r="P197">
        <v>0</v>
      </c>
      <c r="Q197">
        <v>0</v>
      </c>
      <c r="R197">
        <v>0</v>
      </c>
      <c r="S197">
        <v>0</v>
      </c>
      <c r="T197">
        <v>0</v>
      </c>
      <c r="U197">
        <v>0</v>
      </c>
      <c r="V197">
        <v>0</v>
      </c>
      <c r="W197">
        <v>0</v>
      </c>
      <c r="X197">
        <v>0</v>
      </c>
    </row>
    <row r="198" spans="1:24" x14ac:dyDescent="0.25">
      <c r="A198" t="s">
        <v>13</v>
      </c>
      <c r="D198" s="27" t="s">
        <v>618</v>
      </c>
      <c r="E198" s="27" t="s">
        <v>619</v>
      </c>
      <c r="F198" s="27" t="s">
        <v>459</v>
      </c>
      <c r="G198" s="27" t="s">
        <v>515</v>
      </c>
      <c r="H198" s="27" t="s">
        <v>145</v>
      </c>
      <c r="I198" s="27" t="s">
        <v>145</v>
      </c>
      <c r="J198">
        <v>28</v>
      </c>
      <c r="K198" s="27" t="s">
        <v>360</v>
      </c>
      <c r="L198">
        <v>0</v>
      </c>
      <c r="M198">
        <v>0</v>
      </c>
      <c r="N198">
        <v>0</v>
      </c>
      <c r="O198">
        <v>0</v>
      </c>
      <c r="P198">
        <v>0</v>
      </c>
      <c r="Q198">
        <v>0</v>
      </c>
      <c r="R198">
        <v>0</v>
      </c>
      <c r="S198">
        <v>0</v>
      </c>
      <c r="T198">
        <v>0</v>
      </c>
      <c r="U198">
        <v>0</v>
      </c>
      <c r="V198">
        <v>0</v>
      </c>
      <c r="W198">
        <v>0</v>
      </c>
      <c r="X198">
        <v>0</v>
      </c>
    </row>
    <row r="199" spans="1:24" x14ac:dyDescent="0.25">
      <c r="A199" t="s">
        <v>13</v>
      </c>
      <c r="D199" s="27" t="s">
        <v>620</v>
      </c>
      <c r="E199" s="27" t="s">
        <v>621</v>
      </c>
      <c r="F199" s="27" t="s">
        <v>459</v>
      </c>
      <c r="G199" s="27" t="s">
        <v>515</v>
      </c>
      <c r="H199" s="27" t="s">
        <v>145</v>
      </c>
      <c r="I199" s="27" t="s">
        <v>145</v>
      </c>
      <c r="J199">
        <v>28</v>
      </c>
      <c r="K199" s="27" t="s">
        <v>360</v>
      </c>
      <c r="L199">
        <v>0</v>
      </c>
      <c r="M199">
        <v>0</v>
      </c>
      <c r="N199">
        <v>0</v>
      </c>
      <c r="O199">
        <v>0</v>
      </c>
      <c r="P199">
        <v>0</v>
      </c>
      <c r="Q199">
        <v>0</v>
      </c>
      <c r="R199">
        <v>0</v>
      </c>
      <c r="S199">
        <v>0</v>
      </c>
      <c r="T199">
        <v>0</v>
      </c>
      <c r="U199">
        <v>0</v>
      </c>
      <c r="V199">
        <v>0</v>
      </c>
      <c r="W199">
        <v>0</v>
      </c>
      <c r="X199">
        <v>0</v>
      </c>
    </row>
    <row r="200" spans="1:24" x14ac:dyDescent="0.25">
      <c r="A200" t="s">
        <v>13</v>
      </c>
      <c r="D200" s="27" t="s">
        <v>626</v>
      </c>
      <c r="E200" s="27" t="s">
        <v>627</v>
      </c>
      <c r="F200" s="27" t="s">
        <v>459</v>
      </c>
      <c r="G200" s="27" t="s">
        <v>515</v>
      </c>
      <c r="H200" s="27" t="s">
        <v>145</v>
      </c>
      <c r="I200" s="27" t="s">
        <v>145</v>
      </c>
      <c r="J200">
        <v>9.1999999999999993</v>
      </c>
      <c r="K200" s="27" t="s">
        <v>360</v>
      </c>
      <c r="L200">
        <v>0</v>
      </c>
      <c r="M200">
        <v>0</v>
      </c>
      <c r="N200">
        <v>0</v>
      </c>
      <c r="O200">
        <v>0</v>
      </c>
      <c r="P200">
        <v>0</v>
      </c>
      <c r="Q200">
        <v>0</v>
      </c>
      <c r="R200">
        <v>0</v>
      </c>
      <c r="S200">
        <v>0</v>
      </c>
      <c r="T200">
        <v>0</v>
      </c>
      <c r="U200">
        <v>0</v>
      </c>
      <c r="V200">
        <v>0</v>
      </c>
      <c r="W200">
        <v>0</v>
      </c>
      <c r="X200">
        <v>0</v>
      </c>
    </row>
    <row r="201" spans="1:24" x14ac:dyDescent="0.25">
      <c r="A201" t="s">
        <v>13</v>
      </c>
      <c r="D201" s="27" t="s">
        <v>628</v>
      </c>
      <c r="E201" s="27" t="s">
        <v>629</v>
      </c>
      <c r="F201" s="27" t="s">
        <v>459</v>
      </c>
      <c r="G201" s="27" t="s">
        <v>515</v>
      </c>
      <c r="H201" s="27" t="s">
        <v>145</v>
      </c>
      <c r="I201" s="27" t="s">
        <v>145</v>
      </c>
      <c r="J201">
        <v>-10</v>
      </c>
      <c r="K201" s="27" t="s">
        <v>360</v>
      </c>
      <c r="L201">
        <v>0</v>
      </c>
      <c r="M201">
        <v>0</v>
      </c>
      <c r="N201">
        <v>0</v>
      </c>
      <c r="O201">
        <v>0</v>
      </c>
      <c r="P201">
        <v>0</v>
      </c>
      <c r="Q201">
        <v>0</v>
      </c>
      <c r="R201">
        <v>0</v>
      </c>
      <c r="S201">
        <v>0</v>
      </c>
      <c r="T201">
        <v>0</v>
      </c>
      <c r="U201">
        <v>0</v>
      </c>
      <c r="V201">
        <v>0</v>
      </c>
      <c r="W201">
        <v>0</v>
      </c>
      <c r="X201">
        <v>0</v>
      </c>
    </row>
    <row r="202" spans="1:24" x14ac:dyDescent="0.25">
      <c r="A202" t="s">
        <v>13</v>
      </c>
      <c r="D202" s="27" t="s">
        <v>630</v>
      </c>
      <c r="E202" s="27" t="s">
        <v>631</v>
      </c>
      <c r="F202" s="27" t="s">
        <v>459</v>
      </c>
      <c r="G202" s="27" t="s">
        <v>515</v>
      </c>
      <c r="H202" s="27" t="s">
        <v>145</v>
      </c>
      <c r="I202" s="27" t="s">
        <v>145</v>
      </c>
      <c r="J202">
        <v>-10</v>
      </c>
      <c r="K202" s="27" t="s">
        <v>360</v>
      </c>
      <c r="L202">
        <v>0</v>
      </c>
      <c r="M202">
        <v>0</v>
      </c>
      <c r="N202">
        <v>0</v>
      </c>
      <c r="O202">
        <v>0</v>
      </c>
      <c r="P202">
        <v>0</v>
      </c>
      <c r="Q202">
        <v>0</v>
      </c>
      <c r="R202">
        <v>0</v>
      </c>
      <c r="S202">
        <v>0</v>
      </c>
      <c r="T202">
        <v>0</v>
      </c>
      <c r="U202">
        <v>0</v>
      </c>
      <c r="V202">
        <v>0</v>
      </c>
      <c r="W202">
        <v>0</v>
      </c>
      <c r="X202">
        <v>0</v>
      </c>
    </row>
    <row r="203" spans="1:24" x14ac:dyDescent="0.25">
      <c r="A203" t="s">
        <v>13</v>
      </c>
      <c r="D203" s="27" t="s">
        <v>632</v>
      </c>
      <c r="E203" s="27" t="s">
        <v>633</v>
      </c>
      <c r="F203" s="27" t="s">
        <v>459</v>
      </c>
      <c r="G203" s="27" t="s">
        <v>515</v>
      </c>
      <c r="H203" s="27" t="s">
        <v>145</v>
      </c>
      <c r="I203" s="27" t="s">
        <v>145</v>
      </c>
      <c r="J203">
        <v>-10</v>
      </c>
      <c r="K203" s="27" t="s">
        <v>360</v>
      </c>
      <c r="L203">
        <v>0</v>
      </c>
      <c r="M203">
        <v>0</v>
      </c>
      <c r="N203">
        <v>0</v>
      </c>
      <c r="O203">
        <v>0</v>
      </c>
      <c r="P203">
        <v>0</v>
      </c>
      <c r="Q203">
        <v>0</v>
      </c>
      <c r="R203">
        <v>0</v>
      </c>
      <c r="S203">
        <v>0</v>
      </c>
      <c r="T203">
        <v>0</v>
      </c>
      <c r="U203">
        <v>0</v>
      </c>
      <c r="V203">
        <v>0</v>
      </c>
      <c r="W203">
        <v>0</v>
      </c>
      <c r="X203">
        <v>0</v>
      </c>
    </row>
    <row r="204" spans="1:24" x14ac:dyDescent="0.25">
      <c r="A204" t="s">
        <v>13</v>
      </c>
      <c r="D204" s="27" t="s">
        <v>634</v>
      </c>
      <c r="E204" s="27" t="s">
        <v>635</v>
      </c>
      <c r="F204" s="27" t="s">
        <v>459</v>
      </c>
      <c r="G204" s="27" t="s">
        <v>515</v>
      </c>
      <c r="H204" s="27" t="s">
        <v>145</v>
      </c>
      <c r="I204" s="27" t="s">
        <v>145</v>
      </c>
      <c r="J204">
        <v>-10</v>
      </c>
      <c r="K204" s="27" t="s">
        <v>360</v>
      </c>
      <c r="L204">
        <v>0</v>
      </c>
      <c r="M204">
        <v>0</v>
      </c>
      <c r="N204">
        <v>0</v>
      </c>
      <c r="O204">
        <v>0</v>
      </c>
      <c r="P204">
        <v>0</v>
      </c>
      <c r="Q204">
        <v>0</v>
      </c>
      <c r="R204">
        <v>0</v>
      </c>
      <c r="S204">
        <v>0</v>
      </c>
      <c r="T204">
        <v>0</v>
      </c>
      <c r="U204">
        <v>0</v>
      </c>
      <c r="V204">
        <v>0</v>
      </c>
      <c r="W204">
        <v>0</v>
      </c>
      <c r="X204">
        <v>0</v>
      </c>
    </row>
    <row r="205" spans="1:24" x14ac:dyDescent="0.25">
      <c r="A205" t="s">
        <v>13</v>
      </c>
      <c r="D205" s="27" t="s">
        <v>638</v>
      </c>
      <c r="E205" s="27" t="s">
        <v>639</v>
      </c>
      <c r="F205" s="27" t="s">
        <v>459</v>
      </c>
      <c r="G205" s="27" t="s">
        <v>515</v>
      </c>
      <c r="H205" s="27" t="s">
        <v>145</v>
      </c>
      <c r="I205" s="27" t="s">
        <v>145</v>
      </c>
      <c r="J205">
        <v>-10</v>
      </c>
      <c r="K205" s="27" t="s">
        <v>360</v>
      </c>
      <c r="L205">
        <v>0</v>
      </c>
      <c r="M205">
        <v>0</v>
      </c>
      <c r="N205">
        <v>0</v>
      </c>
      <c r="O205">
        <v>0</v>
      </c>
      <c r="P205">
        <v>0</v>
      </c>
      <c r="Q205">
        <v>0</v>
      </c>
      <c r="R205">
        <v>0</v>
      </c>
      <c r="S205">
        <v>0</v>
      </c>
      <c r="T205">
        <v>0</v>
      </c>
      <c r="U205">
        <v>0</v>
      </c>
      <c r="V205">
        <v>0</v>
      </c>
      <c r="W205">
        <v>0</v>
      </c>
      <c r="X205">
        <v>0</v>
      </c>
    </row>
    <row r="206" spans="1:24" x14ac:dyDescent="0.25">
      <c r="A206" t="s">
        <v>13</v>
      </c>
      <c r="D206" s="27" t="s">
        <v>644</v>
      </c>
      <c r="E206" s="27" t="s">
        <v>645</v>
      </c>
      <c r="F206" s="27" t="s">
        <v>459</v>
      </c>
      <c r="G206" s="27" t="s">
        <v>515</v>
      </c>
      <c r="H206" s="27" t="s">
        <v>145</v>
      </c>
      <c r="I206" s="27" t="s">
        <v>145</v>
      </c>
      <c r="J206">
        <v>0</v>
      </c>
      <c r="K206" s="27" t="s">
        <v>145</v>
      </c>
      <c r="L206">
        <v>0</v>
      </c>
      <c r="M206">
        <v>0</v>
      </c>
      <c r="N206">
        <v>0</v>
      </c>
      <c r="O206">
        <v>0</v>
      </c>
      <c r="P206">
        <v>0</v>
      </c>
      <c r="Q206">
        <v>0</v>
      </c>
      <c r="R206">
        <v>0</v>
      </c>
      <c r="S206">
        <v>0</v>
      </c>
      <c r="T206">
        <v>0</v>
      </c>
      <c r="U206">
        <v>0</v>
      </c>
      <c r="V206">
        <v>0</v>
      </c>
      <c r="W206">
        <v>0</v>
      </c>
      <c r="X206">
        <v>0</v>
      </c>
    </row>
    <row r="207" spans="1:24" x14ac:dyDescent="0.25">
      <c r="A207" t="s">
        <v>13</v>
      </c>
      <c r="D207" s="27" t="s">
        <v>652</v>
      </c>
      <c r="E207" s="27" t="s">
        <v>653</v>
      </c>
      <c r="F207" s="27" t="s">
        <v>459</v>
      </c>
      <c r="G207" s="27" t="s">
        <v>515</v>
      </c>
      <c r="H207" s="27" t="s">
        <v>145</v>
      </c>
      <c r="I207" s="27" t="s">
        <v>145</v>
      </c>
      <c r="J207">
        <v>0</v>
      </c>
      <c r="K207" s="27" t="s">
        <v>145</v>
      </c>
      <c r="L207">
        <v>0</v>
      </c>
      <c r="M207">
        <v>0</v>
      </c>
      <c r="N207">
        <v>0</v>
      </c>
      <c r="O207">
        <v>0</v>
      </c>
      <c r="P207">
        <v>0</v>
      </c>
      <c r="Q207">
        <v>0</v>
      </c>
      <c r="R207">
        <v>0</v>
      </c>
      <c r="S207">
        <v>0</v>
      </c>
      <c r="T207">
        <v>0</v>
      </c>
      <c r="U207">
        <v>0</v>
      </c>
      <c r="V207">
        <v>0</v>
      </c>
      <c r="W207">
        <v>0</v>
      </c>
      <c r="X207">
        <v>0</v>
      </c>
    </row>
    <row r="208" spans="1:24" x14ac:dyDescent="0.25">
      <c r="A208" t="s">
        <v>13</v>
      </c>
      <c r="D208" s="27" t="s">
        <v>658</v>
      </c>
      <c r="E208" s="27" t="s">
        <v>659</v>
      </c>
      <c r="F208" s="27" t="s">
        <v>459</v>
      </c>
      <c r="G208" s="27" t="s">
        <v>515</v>
      </c>
      <c r="H208" s="27" t="s">
        <v>145</v>
      </c>
      <c r="I208" s="27" t="s">
        <v>145</v>
      </c>
      <c r="J208">
        <v>0</v>
      </c>
      <c r="K208" s="27" t="s">
        <v>145</v>
      </c>
      <c r="L208">
        <v>0</v>
      </c>
      <c r="M208">
        <v>0</v>
      </c>
      <c r="N208">
        <v>0</v>
      </c>
      <c r="O208">
        <v>0</v>
      </c>
      <c r="P208">
        <v>0</v>
      </c>
      <c r="Q208">
        <v>0</v>
      </c>
      <c r="R208">
        <v>0</v>
      </c>
      <c r="S208">
        <v>0</v>
      </c>
      <c r="T208">
        <v>0</v>
      </c>
      <c r="U208">
        <v>0</v>
      </c>
      <c r="V208">
        <v>0</v>
      </c>
      <c r="W208">
        <v>0</v>
      </c>
      <c r="X208">
        <v>0</v>
      </c>
    </row>
    <row r="209" spans="1:24" x14ac:dyDescent="0.25">
      <c r="A209" t="s">
        <v>13</v>
      </c>
      <c r="D209" s="27" t="s">
        <v>674</v>
      </c>
      <c r="E209" s="27" t="s">
        <v>675</v>
      </c>
      <c r="F209" s="27" t="s">
        <v>459</v>
      </c>
      <c r="G209" s="27" t="s">
        <v>515</v>
      </c>
      <c r="H209" s="27" t="s">
        <v>145</v>
      </c>
      <c r="I209" s="27" t="s">
        <v>145</v>
      </c>
      <c r="J209">
        <v>0</v>
      </c>
      <c r="K209" s="27" t="s">
        <v>145</v>
      </c>
      <c r="L209">
        <v>0</v>
      </c>
      <c r="M209">
        <v>0</v>
      </c>
      <c r="N209">
        <v>0</v>
      </c>
      <c r="O209">
        <v>0</v>
      </c>
      <c r="P209">
        <v>0</v>
      </c>
      <c r="Q209">
        <v>0</v>
      </c>
      <c r="R209">
        <v>0</v>
      </c>
      <c r="S209">
        <v>0</v>
      </c>
      <c r="T209">
        <v>0</v>
      </c>
      <c r="U209">
        <v>0</v>
      </c>
      <c r="V209">
        <v>0</v>
      </c>
      <c r="W209">
        <v>0</v>
      </c>
      <c r="X209">
        <v>0</v>
      </c>
    </row>
    <row r="210" spans="1:24" x14ac:dyDescent="0.25">
      <c r="A210" t="s">
        <v>13</v>
      </c>
      <c r="D210" s="27" t="s">
        <v>684</v>
      </c>
      <c r="E210" s="27" t="s">
        <v>685</v>
      </c>
      <c r="F210" s="27" t="s">
        <v>459</v>
      </c>
      <c r="G210" s="27" t="s">
        <v>515</v>
      </c>
      <c r="H210" s="27" t="s">
        <v>145</v>
      </c>
      <c r="I210" s="27" t="s">
        <v>145</v>
      </c>
      <c r="J210">
        <v>12.4</v>
      </c>
      <c r="K210" s="27" t="s">
        <v>145</v>
      </c>
      <c r="L210">
        <v>0</v>
      </c>
      <c r="M210">
        <v>0</v>
      </c>
      <c r="N210">
        <v>0</v>
      </c>
      <c r="O210">
        <v>0</v>
      </c>
      <c r="P210">
        <v>0</v>
      </c>
      <c r="Q210">
        <v>0</v>
      </c>
      <c r="R210">
        <v>0</v>
      </c>
      <c r="S210">
        <v>0</v>
      </c>
      <c r="T210">
        <v>0</v>
      </c>
      <c r="U210">
        <v>0</v>
      </c>
      <c r="V210">
        <v>0</v>
      </c>
      <c r="W210">
        <v>0</v>
      </c>
      <c r="X210">
        <v>0</v>
      </c>
    </row>
    <row r="211" spans="1:24" x14ac:dyDescent="0.25">
      <c r="A211" t="s">
        <v>13</v>
      </c>
      <c r="D211" s="27" t="s">
        <v>686</v>
      </c>
      <c r="E211" s="27" t="s">
        <v>687</v>
      </c>
      <c r="F211" s="27" t="s">
        <v>459</v>
      </c>
      <c r="G211" s="27" t="s">
        <v>515</v>
      </c>
      <c r="H211" s="27" t="s">
        <v>145</v>
      </c>
      <c r="I211" s="27" t="s">
        <v>145</v>
      </c>
      <c r="J211">
        <v>8</v>
      </c>
      <c r="K211" s="27" t="s">
        <v>360</v>
      </c>
      <c r="L211">
        <v>0</v>
      </c>
      <c r="M211">
        <v>0</v>
      </c>
      <c r="N211">
        <v>0</v>
      </c>
      <c r="O211">
        <v>0</v>
      </c>
      <c r="P211">
        <v>0</v>
      </c>
      <c r="Q211">
        <v>0</v>
      </c>
      <c r="R211">
        <v>0</v>
      </c>
      <c r="S211">
        <v>0</v>
      </c>
      <c r="T211">
        <v>0</v>
      </c>
      <c r="U211">
        <v>0</v>
      </c>
      <c r="V211">
        <v>0</v>
      </c>
      <c r="W211">
        <v>0</v>
      </c>
      <c r="X211">
        <v>0</v>
      </c>
    </row>
    <row r="212" spans="1:24" x14ac:dyDescent="0.25">
      <c r="A212" t="s">
        <v>13</v>
      </c>
      <c r="D212" s="27" t="s">
        <v>688</v>
      </c>
      <c r="E212" s="27" t="s">
        <v>689</v>
      </c>
      <c r="F212" s="27" t="s">
        <v>459</v>
      </c>
      <c r="G212" s="27" t="s">
        <v>515</v>
      </c>
      <c r="H212" s="27" t="s">
        <v>145</v>
      </c>
      <c r="I212" s="27" t="s">
        <v>145</v>
      </c>
      <c r="J212">
        <v>4</v>
      </c>
      <c r="K212" s="27" t="s">
        <v>145</v>
      </c>
      <c r="L212">
        <v>0</v>
      </c>
      <c r="M212">
        <v>0</v>
      </c>
      <c r="N212">
        <v>0</v>
      </c>
      <c r="O212">
        <v>0</v>
      </c>
      <c r="P212">
        <v>0</v>
      </c>
      <c r="Q212">
        <v>0</v>
      </c>
      <c r="R212">
        <v>0</v>
      </c>
      <c r="S212">
        <v>0</v>
      </c>
      <c r="T212">
        <v>0</v>
      </c>
      <c r="U212">
        <v>0</v>
      </c>
      <c r="V212">
        <v>0</v>
      </c>
      <c r="W212">
        <v>0</v>
      </c>
      <c r="X212">
        <v>0</v>
      </c>
    </row>
    <row r="213" spans="1:24" x14ac:dyDescent="0.25">
      <c r="A213" t="s">
        <v>13</v>
      </c>
      <c r="D213" s="27" t="s">
        <v>690</v>
      </c>
      <c r="E213" s="27" t="s">
        <v>691</v>
      </c>
      <c r="F213" s="27" t="s">
        <v>459</v>
      </c>
      <c r="G213" s="27" t="s">
        <v>515</v>
      </c>
      <c r="H213" s="27" t="s">
        <v>145</v>
      </c>
      <c r="I213" s="27" t="s">
        <v>145</v>
      </c>
      <c r="J213">
        <v>37.200000000000003</v>
      </c>
      <c r="K213" s="27" t="s">
        <v>145</v>
      </c>
      <c r="L213">
        <v>0</v>
      </c>
      <c r="M213">
        <v>0</v>
      </c>
      <c r="N213">
        <v>0</v>
      </c>
      <c r="O213">
        <v>0</v>
      </c>
      <c r="P213">
        <v>0</v>
      </c>
      <c r="Q213">
        <v>0</v>
      </c>
      <c r="R213">
        <v>0</v>
      </c>
      <c r="S213">
        <v>0</v>
      </c>
      <c r="T213">
        <v>0</v>
      </c>
      <c r="U213">
        <v>0</v>
      </c>
      <c r="V213">
        <v>0</v>
      </c>
      <c r="W213">
        <v>0</v>
      </c>
      <c r="X213">
        <v>0</v>
      </c>
    </row>
    <row r="214" spans="1:24" x14ac:dyDescent="0.25">
      <c r="A214" t="s">
        <v>13</v>
      </c>
      <c r="D214" s="27" t="s">
        <v>692</v>
      </c>
      <c r="E214" s="27" t="s">
        <v>693</v>
      </c>
      <c r="F214" s="27" t="s">
        <v>459</v>
      </c>
      <c r="G214" s="27" t="s">
        <v>515</v>
      </c>
      <c r="H214" s="27" t="s">
        <v>145</v>
      </c>
      <c r="I214" s="27" t="s">
        <v>145</v>
      </c>
      <c r="J214">
        <v>34</v>
      </c>
      <c r="K214" s="27" t="s">
        <v>145</v>
      </c>
      <c r="L214">
        <v>0</v>
      </c>
      <c r="M214">
        <v>0</v>
      </c>
      <c r="N214">
        <v>0</v>
      </c>
      <c r="O214">
        <v>0</v>
      </c>
      <c r="P214">
        <v>0</v>
      </c>
      <c r="Q214">
        <v>0</v>
      </c>
      <c r="R214">
        <v>0</v>
      </c>
      <c r="S214">
        <v>0</v>
      </c>
      <c r="T214">
        <v>0</v>
      </c>
      <c r="U214">
        <v>0</v>
      </c>
      <c r="V214">
        <v>0</v>
      </c>
      <c r="W214">
        <v>0</v>
      </c>
      <c r="X214">
        <v>0</v>
      </c>
    </row>
    <row r="215" spans="1:24" x14ac:dyDescent="0.25">
      <c r="A215" t="s">
        <v>13</v>
      </c>
      <c r="D215" s="27" t="s">
        <v>694</v>
      </c>
      <c r="E215" s="27" t="s">
        <v>695</v>
      </c>
      <c r="F215" s="27" t="s">
        <v>459</v>
      </c>
      <c r="G215" s="27" t="s">
        <v>515</v>
      </c>
      <c r="H215" s="27" t="s">
        <v>145</v>
      </c>
      <c r="I215" s="27" t="s">
        <v>145</v>
      </c>
      <c r="J215">
        <v>32</v>
      </c>
      <c r="K215" s="27" t="s">
        <v>145</v>
      </c>
      <c r="L215">
        <v>0</v>
      </c>
      <c r="M215">
        <v>0</v>
      </c>
      <c r="N215">
        <v>0</v>
      </c>
      <c r="O215">
        <v>0</v>
      </c>
      <c r="P215">
        <v>0</v>
      </c>
      <c r="Q215">
        <v>0</v>
      </c>
      <c r="R215">
        <v>0</v>
      </c>
      <c r="S215">
        <v>0</v>
      </c>
      <c r="T215">
        <v>0</v>
      </c>
      <c r="U215">
        <v>0</v>
      </c>
      <c r="V215">
        <v>0</v>
      </c>
      <c r="W215">
        <v>0</v>
      </c>
      <c r="X215">
        <v>0</v>
      </c>
    </row>
    <row r="216" spans="1:24" x14ac:dyDescent="0.25">
      <c r="A216" t="s">
        <v>13</v>
      </c>
      <c r="D216" s="27" t="s">
        <v>696</v>
      </c>
      <c r="E216" s="27" t="s">
        <v>697</v>
      </c>
      <c r="F216" s="27" t="s">
        <v>459</v>
      </c>
      <c r="G216" s="27" t="s">
        <v>515</v>
      </c>
      <c r="H216" s="27" t="s">
        <v>145</v>
      </c>
      <c r="I216" s="27" t="s">
        <v>145</v>
      </c>
      <c r="J216">
        <v>4</v>
      </c>
      <c r="K216" s="27" t="s">
        <v>145</v>
      </c>
      <c r="L216">
        <v>0</v>
      </c>
      <c r="M216">
        <v>0</v>
      </c>
      <c r="N216">
        <v>0</v>
      </c>
      <c r="O216">
        <v>0</v>
      </c>
      <c r="P216">
        <v>0</v>
      </c>
      <c r="Q216">
        <v>0</v>
      </c>
      <c r="R216">
        <v>0</v>
      </c>
      <c r="S216">
        <v>0</v>
      </c>
      <c r="T216">
        <v>0</v>
      </c>
      <c r="U216">
        <v>0</v>
      </c>
      <c r="V216">
        <v>0</v>
      </c>
      <c r="W216">
        <v>0</v>
      </c>
      <c r="X216">
        <v>0</v>
      </c>
    </row>
    <row r="217" spans="1:24" x14ac:dyDescent="0.25">
      <c r="A217" t="s">
        <v>13</v>
      </c>
      <c r="D217" s="27" t="s">
        <v>698</v>
      </c>
      <c r="E217" s="27" t="s">
        <v>699</v>
      </c>
      <c r="F217" s="27" t="s">
        <v>459</v>
      </c>
      <c r="G217" s="27" t="s">
        <v>515</v>
      </c>
      <c r="H217" s="27" t="s">
        <v>145</v>
      </c>
      <c r="I217" s="27" t="s">
        <v>145</v>
      </c>
      <c r="J217">
        <v>0</v>
      </c>
      <c r="K217" s="27" t="s">
        <v>145</v>
      </c>
      <c r="L217">
        <v>0</v>
      </c>
      <c r="M217">
        <v>0</v>
      </c>
      <c r="N217">
        <v>0</v>
      </c>
      <c r="O217">
        <v>0</v>
      </c>
      <c r="P217">
        <v>0</v>
      </c>
      <c r="Q217">
        <v>0</v>
      </c>
      <c r="R217">
        <v>0</v>
      </c>
      <c r="S217">
        <v>0</v>
      </c>
      <c r="T217">
        <v>0</v>
      </c>
      <c r="U217">
        <v>0</v>
      </c>
      <c r="V217">
        <v>0</v>
      </c>
      <c r="W217">
        <v>0</v>
      </c>
      <c r="X217">
        <v>0</v>
      </c>
    </row>
    <row r="218" spans="1:24" x14ac:dyDescent="0.25">
      <c r="A218" t="s">
        <v>13</v>
      </c>
      <c r="D218" s="27" t="s">
        <v>700</v>
      </c>
      <c r="E218" s="27" t="s">
        <v>701</v>
      </c>
      <c r="F218" s="27" t="s">
        <v>459</v>
      </c>
      <c r="G218" s="27" t="s">
        <v>515</v>
      </c>
      <c r="H218" s="27" t="s">
        <v>145</v>
      </c>
      <c r="I218" s="27" t="s">
        <v>145</v>
      </c>
      <c r="J218">
        <v>-6</v>
      </c>
      <c r="K218" s="27" t="s">
        <v>360</v>
      </c>
      <c r="L218">
        <v>0</v>
      </c>
      <c r="M218">
        <v>0</v>
      </c>
      <c r="N218">
        <v>0</v>
      </c>
      <c r="O218">
        <v>0</v>
      </c>
      <c r="P218">
        <v>0</v>
      </c>
      <c r="Q218">
        <v>0</v>
      </c>
      <c r="R218">
        <v>0</v>
      </c>
      <c r="S218">
        <v>0</v>
      </c>
      <c r="T218">
        <v>0</v>
      </c>
      <c r="U218">
        <v>0</v>
      </c>
      <c r="V218">
        <v>0</v>
      </c>
      <c r="W218">
        <v>0</v>
      </c>
      <c r="X218">
        <v>0</v>
      </c>
    </row>
    <row r="219" spans="1:24" x14ac:dyDescent="0.25">
      <c r="A219" t="s">
        <v>13</v>
      </c>
      <c r="D219" s="27" t="s">
        <v>702</v>
      </c>
      <c r="E219" s="27" t="s">
        <v>703</v>
      </c>
      <c r="F219" s="27" t="s">
        <v>459</v>
      </c>
      <c r="G219" s="27" t="s">
        <v>515</v>
      </c>
      <c r="H219" s="27" t="s">
        <v>145</v>
      </c>
      <c r="I219" s="27" t="s">
        <v>145</v>
      </c>
      <c r="J219">
        <v>0</v>
      </c>
      <c r="K219" s="27" t="s">
        <v>145</v>
      </c>
      <c r="L219">
        <v>0</v>
      </c>
      <c r="M219">
        <v>0</v>
      </c>
      <c r="N219">
        <v>0</v>
      </c>
      <c r="O219">
        <v>0</v>
      </c>
      <c r="P219">
        <v>0</v>
      </c>
      <c r="Q219">
        <v>0</v>
      </c>
      <c r="R219">
        <v>0</v>
      </c>
      <c r="S219">
        <v>0</v>
      </c>
      <c r="T219">
        <v>0</v>
      </c>
      <c r="U219">
        <v>0</v>
      </c>
      <c r="V219">
        <v>0</v>
      </c>
      <c r="W219">
        <v>0</v>
      </c>
      <c r="X219">
        <v>0</v>
      </c>
    </row>
    <row r="220" spans="1:24" x14ac:dyDescent="0.25">
      <c r="A220" t="s">
        <v>13</v>
      </c>
      <c r="D220" s="27" t="s">
        <v>704</v>
      </c>
      <c r="E220" s="27" t="s">
        <v>705</v>
      </c>
      <c r="F220" s="27" t="s">
        <v>459</v>
      </c>
      <c r="G220" s="27" t="s">
        <v>515</v>
      </c>
      <c r="H220" s="27" t="s">
        <v>145</v>
      </c>
      <c r="I220" s="27" t="s">
        <v>145</v>
      </c>
      <c r="J220">
        <v>0</v>
      </c>
      <c r="K220" s="27" t="s">
        <v>145</v>
      </c>
      <c r="L220">
        <v>0</v>
      </c>
      <c r="M220">
        <v>0</v>
      </c>
      <c r="N220">
        <v>0</v>
      </c>
      <c r="O220">
        <v>0</v>
      </c>
      <c r="P220">
        <v>0</v>
      </c>
      <c r="Q220">
        <v>0</v>
      </c>
      <c r="R220">
        <v>0</v>
      </c>
      <c r="S220">
        <v>0</v>
      </c>
      <c r="T220">
        <v>0</v>
      </c>
      <c r="U220">
        <v>0</v>
      </c>
      <c r="V220">
        <v>0</v>
      </c>
      <c r="W220">
        <v>0</v>
      </c>
      <c r="X220">
        <v>0</v>
      </c>
    </row>
    <row r="221" spans="1:24" x14ac:dyDescent="0.25">
      <c r="A221" t="s">
        <v>13</v>
      </c>
      <c r="D221" s="27" t="s">
        <v>706</v>
      </c>
      <c r="E221" s="27" t="s">
        <v>707</v>
      </c>
      <c r="F221" s="27" t="s">
        <v>459</v>
      </c>
      <c r="G221" s="27" t="s">
        <v>515</v>
      </c>
      <c r="H221" s="27" t="s">
        <v>145</v>
      </c>
      <c r="I221" s="27" t="s">
        <v>145</v>
      </c>
      <c r="J221">
        <v>0</v>
      </c>
      <c r="K221" s="27" t="s">
        <v>145</v>
      </c>
      <c r="L221">
        <v>0</v>
      </c>
      <c r="M221">
        <v>0</v>
      </c>
      <c r="N221">
        <v>0</v>
      </c>
      <c r="O221">
        <v>0</v>
      </c>
      <c r="P221">
        <v>0</v>
      </c>
      <c r="Q221">
        <v>0</v>
      </c>
      <c r="R221">
        <v>0</v>
      </c>
      <c r="S221">
        <v>0</v>
      </c>
      <c r="T221">
        <v>0</v>
      </c>
      <c r="U221">
        <v>0</v>
      </c>
      <c r="V221">
        <v>0</v>
      </c>
      <c r="W221">
        <v>0</v>
      </c>
      <c r="X221">
        <v>0</v>
      </c>
    </row>
    <row r="222" spans="1:24" x14ac:dyDescent="0.25">
      <c r="A222" t="s">
        <v>13</v>
      </c>
      <c r="D222" s="27" t="s">
        <v>708</v>
      </c>
      <c r="E222" s="27" t="s">
        <v>709</v>
      </c>
      <c r="F222" s="27" t="s">
        <v>459</v>
      </c>
      <c r="G222" s="27" t="s">
        <v>515</v>
      </c>
      <c r="H222" s="27" t="s">
        <v>145</v>
      </c>
      <c r="I222" s="27" t="s">
        <v>145</v>
      </c>
      <c r="J222">
        <v>40</v>
      </c>
      <c r="K222" s="27" t="s">
        <v>360</v>
      </c>
      <c r="L222">
        <v>0</v>
      </c>
      <c r="M222">
        <v>0</v>
      </c>
      <c r="N222">
        <v>0</v>
      </c>
      <c r="O222">
        <v>0</v>
      </c>
      <c r="P222">
        <v>0</v>
      </c>
      <c r="Q222">
        <v>0</v>
      </c>
      <c r="R222">
        <v>0</v>
      </c>
      <c r="S222">
        <v>0</v>
      </c>
      <c r="T222">
        <v>0</v>
      </c>
      <c r="U222">
        <v>0</v>
      </c>
      <c r="V222">
        <v>0</v>
      </c>
      <c r="W222">
        <v>0</v>
      </c>
      <c r="X222">
        <v>0</v>
      </c>
    </row>
    <row r="223" spans="1:24" x14ac:dyDescent="0.25">
      <c r="A223" t="s">
        <v>13</v>
      </c>
      <c r="D223" s="27" t="s">
        <v>710</v>
      </c>
      <c r="E223" s="27" t="s">
        <v>711</v>
      </c>
      <c r="F223" s="27" t="s">
        <v>459</v>
      </c>
      <c r="G223" s="27" t="s">
        <v>515</v>
      </c>
      <c r="H223" s="27" t="s">
        <v>145</v>
      </c>
      <c r="I223" s="27" t="s">
        <v>145</v>
      </c>
      <c r="J223">
        <v>32</v>
      </c>
      <c r="K223" s="27" t="s">
        <v>145</v>
      </c>
      <c r="L223">
        <v>0</v>
      </c>
      <c r="M223">
        <v>0</v>
      </c>
      <c r="N223">
        <v>0</v>
      </c>
      <c r="O223">
        <v>0</v>
      </c>
      <c r="P223">
        <v>0</v>
      </c>
      <c r="Q223">
        <v>0</v>
      </c>
      <c r="R223">
        <v>0</v>
      </c>
      <c r="S223">
        <v>0</v>
      </c>
      <c r="T223">
        <v>0</v>
      </c>
      <c r="U223">
        <v>0</v>
      </c>
      <c r="V223">
        <v>0</v>
      </c>
      <c r="W223">
        <v>0</v>
      </c>
      <c r="X223">
        <v>0</v>
      </c>
    </row>
    <row r="224" spans="1:24" x14ac:dyDescent="0.25">
      <c r="A224" t="s">
        <v>13</v>
      </c>
      <c r="D224" s="27" t="s">
        <v>712</v>
      </c>
      <c r="E224" s="27" t="s">
        <v>713</v>
      </c>
      <c r="F224" s="27" t="s">
        <v>459</v>
      </c>
      <c r="G224" s="27" t="s">
        <v>515</v>
      </c>
      <c r="H224" s="27" t="s">
        <v>145</v>
      </c>
      <c r="I224" s="27" t="s">
        <v>145</v>
      </c>
      <c r="J224">
        <v>27.2</v>
      </c>
      <c r="K224" s="27" t="s">
        <v>145</v>
      </c>
      <c r="L224">
        <v>0</v>
      </c>
      <c r="M224">
        <v>0</v>
      </c>
      <c r="N224">
        <v>0</v>
      </c>
      <c r="O224">
        <v>0</v>
      </c>
      <c r="P224">
        <v>0</v>
      </c>
      <c r="Q224">
        <v>0</v>
      </c>
      <c r="R224">
        <v>0</v>
      </c>
      <c r="S224">
        <v>0</v>
      </c>
      <c r="T224">
        <v>0</v>
      </c>
      <c r="U224">
        <v>0</v>
      </c>
      <c r="V224">
        <v>0</v>
      </c>
      <c r="W224">
        <v>0</v>
      </c>
      <c r="X224">
        <v>0</v>
      </c>
    </row>
    <row r="225" spans="1:24" x14ac:dyDescent="0.25">
      <c r="A225" t="s">
        <v>13</v>
      </c>
      <c r="D225" s="27" t="s">
        <v>714</v>
      </c>
      <c r="E225" s="27" t="s">
        <v>715</v>
      </c>
      <c r="F225" s="27" t="s">
        <v>459</v>
      </c>
      <c r="G225" s="27" t="s">
        <v>515</v>
      </c>
      <c r="H225" s="27" t="s">
        <v>145</v>
      </c>
      <c r="I225" s="27" t="s">
        <v>145</v>
      </c>
      <c r="J225">
        <v>24</v>
      </c>
      <c r="K225" s="27" t="s">
        <v>145</v>
      </c>
      <c r="L225">
        <v>0</v>
      </c>
      <c r="M225">
        <v>0</v>
      </c>
      <c r="N225">
        <v>0</v>
      </c>
      <c r="O225">
        <v>0</v>
      </c>
      <c r="P225">
        <v>0</v>
      </c>
      <c r="Q225">
        <v>0</v>
      </c>
      <c r="R225">
        <v>0</v>
      </c>
      <c r="S225">
        <v>0</v>
      </c>
      <c r="T225">
        <v>0</v>
      </c>
      <c r="U225">
        <v>0</v>
      </c>
      <c r="V225">
        <v>0</v>
      </c>
      <c r="W225">
        <v>0</v>
      </c>
      <c r="X225">
        <v>0</v>
      </c>
    </row>
    <row r="226" spans="1:24" x14ac:dyDescent="0.25">
      <c r="A226" t="s">
        <v>13</v>
      </c>
      <c r="D226" s="27" t="s">
        <v>716</v>
      </c>
      <c r="E226" s="27" t="s">
        <v>717</v>
      </c>
      <c r="F226" s="27" t="s">
        <v>459</v>
      </c>
      <c r="G226" s="27" t="s">
        <v>515</v>
      </c>
      <c r="H226" s="27" t="s">
        <v>145</v>
      </c>
      <c r="I226" s="27" t="s">
        <v>145</v>
      </c>
      <c r="J226">
        <v>0</v>
      </c>
      <c r="K226" s="27" t="s">
        <v>145</v>
      </c>
      <c r="L226">
        <v>0</v>
      </c>
      <c r="M226">
        <v>0</v>
      </c>
      <c r="N226">
        <v>0</v>
      </c>
      <c r="O226">
        <v>0</v>
      </c>
      <c r="P226">
        <v>0</v>
      </c>
      <c r="Q226">
        <v>0</v>
      </c>
      <c r="R226">
        <v>0</v>
      </c>
      <c r="S226">
        <v>0</v>
      </c>
      <c r="T226">
        <v>0</v>
      </c>
      <c r="U226">
        <v>0</v>
      </c>
      <c r="V226">
        <v>0</v>
      </c>
      <c r="W226">
        <v>0</v>
      </c>
      <c r="X226">
        <v>0</v>
      </c>
    </row>
    <row r="227" spans="1:24" x14ac:dyDescent="0.25">
      <c r="A227" t="s">
        <v>13</v>
      </c>
      <c r="D227" s="27" t="s">
        <v>718</v>
      </c>
      <c r="E227" s="27" t="s">
        <v>719</v>
      </c>
      <c r="F227" s="27" t="s">
        <v>459</v>
      </c>
      <c r="G227" s="27" t="s">
        <v>515</v>
      </c>
      <c r="H227" s="27" t="s">
        <v>145</v>
      </c>
      <c r="I227" s="27" t="s">
        <v>145</v>
      </c>
      <c r="J227">
        <v>0</v>
      </c>
      <c r="K227" s="27" t="s">
        <v>360</v>
      </c>
      <c r="L227">
        <v>0</v>
      </c>
      <c r="M227">
        <v>0</v>
      </c>
      <c r="N227">
        <v>0</v>
      </c>
      <c r="O227">
        <v>0</v>
      </c>
      <c r="P227">
        <v>0</v>
      </c>
      <c r="Q227">
        <v>0</v>
      </c>
      <c r="R227">
        <v>0</v>
      </c>
      <c r="S227">
        <v>0</v>
      </c>
      <c r="T227">
        <v>0</v>
      </c>
      <c r="U227">
        <v>0</v>
      </c>
      <c r="V227">
        <v>0</v>
      </c>
      <c r="W227">
        <v>0</v>
      </c>
      <c r="X227">
        <v>0</v>
      </c>
    </row>
    <row r="228" spans="1:24" x14ac:dyDescent="0.25">
      <c r="A228" t="s">
        <v>13</v>
      </c>
      <c r="D228" s="27" t="s">
        <v>720</v>
      </c>
      <c r="E228" s="27" t="s">
        <v>721</v>
      </c>
      <c r="F228" s="27" t="s">
        <v>459</v>
      </c>
      <c r="G228" s="27" t="s">
        <v>515</v>
      </c>
      <c r="H228" s="27" t="s">
        <v>145</v>
      </c>
      <c r="I228" s="27" t="s">
        <v>145</v>
      </c>
      <c r="J228">
        <v>0</v>
      </c>
      <c r="K228" s="27" t="s">
        <v>360</v>
      </c>
      <c r="L228">
        <v>0</v>
      </c>
      <c r="M228">
        <v>0</v>
      </c>
      <c r="N228">
        <v>0</v>
      </c>
      <c r="O228">
        <v>0</v>
      </c>
      <c r="P228">
        <v>0</v>
      </c>
      <c r="Q228">
        <v>0</v>
      </c>
      <c r="R228">
        <v>0</v>
      </c>
      <c r="S228">
        <v>0</v>
      </c>
      <c r="T228">
        <v>0</v>
      </c>
      <c r="U228">
        <v>0</v>
      </c>
      <c r="V228">
        <v>0</v>
      </c>
      <c r="W228">
        <v>0</v>
      </c>
      <c r="X228">
        <v>0</v>
      </c>
    </row>
    <row r="229" spans="1:24" x14ac:dyDescent="0.25">
      <c r="A229" t="s">
        <v>13</v>
      </c>
      <c r="D229" s="27" t="s">
        <v>722</v>
      </c>
      <c r="E229" s="27" t="s">
        <v>723</v>
      </c>
      <c r="F229" s="27" t="s">
        <v>459</v>
      </c>
      <c r="G229" s="27" t="s">
        <v>515</v>
      </c>
      <c r="H229" s="27" t="s">
        <v>145</v>
      </c>
      <c r="I229" s="27" t="s">
        <v>145</v>
      </c>
      <c r="J229">
        <v>0</v>
      </c>
      <c r="K229" s="27" t="s">
        <v>360</v>
      </c>
      <c r="L229">
        <v>0</v>
      </c>
      <c r="M229">
        <v>0</v>
      </c>
      <c r="N229">
        <v>0</v>
      </c>
      <c r="O229">
        <v>0</v>
      </c>
      <c r="P229">
        <v>0</v>
      </c>
      <c r="Q229">
        <v>0</v>
      </c>
      <c r="R229">
        <v>0</v>
      </c>
      <c r="S229">
        <v>0</v>
      </c>
      <c r="T229">
        <v>0</v>
      </c>
      <c r="U229">
        <v>0</v>
      </c>
      <c r="V229">
        <v>0</v>
      </c>
      <c r="W229">
        <v>0</v>
      </c>
      <c r="X229">
        <v>0</v>
      </c>
    </row>
    <row r="230" spans="1:24" x14ac:dyDescent="0.25">
      <c r="A230" t="s">
        <v>13</v>
      </c>
      <c r="D230" s="27" t="s">
        <v>724</v>
      </c>
      <c r="E230" s="27" t="s">
        <v>725</v>
      </c>
      <c r="F230" s="27" t="s">
        <v>459</v>
      </c>
      <c r="G230" s="27" t="s">
        <v>515</v>
      </c>
      <c r="H230" s="27" t="s">
        <v>145</v>
      </c>
      <c r="I230" s="27" t="s">
        <v>145</v>
      </c>
      <c r="J230">
        <v>0</v>
      </c>
      <c r="K230" s="27" t="s">
        <v>145</v>
      </c>
      <c r="L230">
        <v>0</v>
      </c>
      <c r="M230">
        <v>0</v>
      </c>
      <c r="N230">
        <v>0</v>
      </c>
      <c r="O230">
        <v>0</v>
      </c>
      <c r="P230">
        <v>0</v>
      </c>
      <c r="Q230">
        <v>0</v>
      </c>
      <c r="R230">
        <v>0</v>
      </c>
      <c r="S230">
        <v>0</v>
      </c>
      <c r="T230">
        <v>0</v>
      </c>
      <c r="U230">
        <v>0</v>
      </c>
      <c r="V230">
        <v>0</v>
      </c>
      <c r="W230">
        <v>0</v>
      </c>
      <c r="X230">
        <v>0</v>
      </c>
    </row>
    <row r="231" spans="1:24" x14ac:dyDescent="0.25">
      <c r="A231" t="s">
        <v>13</v>
      </c>
      <c r="D231" s="27" t="s">
        <v>726</v>
      </c>
      <c r="E231" s="27" t="s">
        <v>727</v>
      </c>
      <c r="F231" s="27" t="s">
        <v>459</v>
      </c>
      <c r="G231" s="27" t="s">
        <v>515</v>
      </c>
      <c r="H231" s="27" t="s">
        <v>145</v>
      </c>
      <c r="I231" s="27" t="s">
        <v>145</v>
      </c>
      <c r="J231">
        <v>0</v>
      </c>
      <c r="K231" s="27" t="s">
        <v>360</v>
      </c>
      <c r="L231">
        <v>0</v>
      </c>
      <c r="M231">
        <v>0</v>
      </c>
      <c r="N231">
        <v>0</v>
      </c>
      <c r="O231">
        <v>0</v>
      </c>
      <c r="P231">
        <v>0</v>
      </c>
      <c r="Q231">
        <v>0</v>
      </c>
      <c r="R231">
        <v>0</v>
      </c>
      <c r="S231">
        <v>0</v>
      </c>
      <c r="T231">
        <v>0</v>
      </c>
      <c r="U231">
        <v>0</v>
      </c>
      <c r="V231">
        <v>0</v>
      </c>
      <c r="W231">
        <v>0</v>
      </c>
      <c r="X231">
        <v>0</v>
      </c>
    </row>
    <row r="232" spans="1:24" x14ac:dyDescent="0.25">
      <c r="A232" t="s">
        <v>13</v>
      </c>
      <c r="D232" s="27" t="s">
        <v>728</v>
      </c>
      <c r="E232" s="27" t="s">
        <v>729</v>
      </c>
      <c r="F232" s="27" t="s">
        <v>459</v>
      </c>
      <c r="G232" s="27" t="s">
        <v>515</v>
      </c>
      <c r="H232" s="27" t="s">
        <v>145</v>
      </c>
      <c r="I232" s="27" t="s">
        <v>145</v>
      </c>
      <c r="J232">
        <v>0</v>
      </c>
      <c r="K232" s="27" t="s">
        <v>145</v>
      </c>
      <c r="L232">
        <v>0</v>
      </c>
      <c r="M232">
        <v>0</v>
      </c>
      <c r="N232">
        <v>0</v>
      </c>
      <c r="O232">
        <v>0</v>
      </c>
      <c r="P232">
        <v>0</v>
      </c>
      <c r="Q232">
        <v>0</v>
      </c>
      <c r="R232">
        <v>0</v>
      </c>
      <c r="S232">
        <v>0</v>
      </c>
      <c r="T232">
        <v>0</v>
      </c>
      <c r="U232">
        <v>0</v>
      </c>
      <c r="V232">
        <v>0</v>
      </c>
      <c r="W232">
        <v>0</v>
      </c>
      <c r="X232">
        <v>0</v>
      </c>
    </row>
    <row r="233" spans="1:24" x14ac:dyDescent="0.25">
      <c r="A233" t="s">
        <v>13</v>
      </c>
      <c r="D233" s="27" t="s">
        <v>586</v>
      </c>
      <c r="E233" s="27" t="s">
        <v>587</v>
      </c>
      <c r="F233" s="27" t="s">
        <v>459</v>
      </c>
      <c r="G233" s="27" t="s">
        <v>515</v>
      </c>
      <c r="H233" s="27" t="s">
        <v>145</v>
      </c>
      <c r="I233" s="27" t="s">
        <v>145</v>
      </c>
      <c r="J233">
        <v>0</v>
      </c>
      <c r="K233" s="27" t="s">
        <v>360</v>
      </c>
      <c r="L233">
        <v>0</v>
      </c>
      <c r="M233">
        <v>0</v>
      </c>
      <c r="N233">
        <v>0</v>
      </c>
      <c r="O233">
        <v>0</v>
      </c>
      <c r="P233">
        <v>0</v>
      </c>
      <c r="Q233">
        <v>0</v>
      </c>
      <c r="R233">
        <v>0</v>
      </c>
      <c r="S233">
        <v>0</v>
      </c>
      <c r="T233">
        <v>0</v>
      </c>
      <c r="U233">
        <v>0</v>
      </c>
      <c r="V233">
        <v>0</v>
      </c>
      <c r="W233">
        <v>0</v>
      </c>
      <c r="X233">
        <v>0</v>
      </c>
    </row>
    <row r="234" spans="1:24" x14ac:dyDescent="0.25">
      <c r="A234" t="s">
        <v>13</v>
      </c>
      <c r="D234" s="27" t="s">
        <v>588</v>
      </c>
      <c r="E234" s="27" t="s">
        <v>589</v>
      </c>
      <c r="F234" s="27" t="s">
        <v>459</v>
      </c>
      <c r="G234" s="27" t="s">
        <v>515</v>
      </c>
      <c r="H234" s="27" t="s">
        <v>145</v>
      </c>
      <c r="I234" s="27" t="s">
        <v>145</v>
      </c>
      <c r="J234">
        <v>24</v>
      </c>
      <c r="K234" s="27" t="s">
        <v>145</v>
      </c>
      <c r="L234">
        <v>0</v>
      </c>
      <c r="M234">
        <v>0</v>
      </c>
      <c r="N234">
        <v>0</v>
      </c>
      <c r="O234">
        <v>0</v>
      </c>
      <c r="P234">
        <v>0</v>
      </c>
      <c r="Q234">
        <v>0</v>
      </c>
      <c r="R234">
        <v>0</v>
      </c>
      <c r="S234">
        <v>0</v>
      </c>
      <c r="T234">
        <v>0</v>
      </c>
      <c r="U234">
        <v>0</v>
      </c>
      <c r="V234">
        <v>0</v>
      </c>
      <c r="W234">
        <v>0</v>
      </c>
      <c r="X234">
        <v>0</v>
      </c>
    </row>
    <row r="235" spans="1:24" x14ac:dyDescent="0.25">
      <c r="A235" t="s">
        <v>13</v>
      </c>
      <c r="D235" s="27" t="s">
        <v>590</v>
      </c>
      <c r="E235" s="27" t="s">
        <v>591</v>
      </c>
      <c r="F235" s="27" t="s">
        <v>459</v>
      </c>
      <c r="G235" s="27" t="s">
        <v>515</v>
      </c>
      <c r="H235" s="27" t="s">
        <v>145</v>
      </c>
      <c r="I235" s="27" t="s">
        <v>145</v>
      </c>
      <c r="J235">
        <v>30</v>
      </c>
      <c r="K235" s="27" t="s">
        <v>145</v>
      </c>
      <c r="L235">
        <v>0</v>
      </c>
      <c r="M235">
        <v>0</v>
      </c>
      <c r="N235">
        <v>0</v>
      </c>
      <c r="O235">
        <v>0</v>
      </c>
      <c r="P235">
        <v>0</v>
      </c>
      <c r="Q235">
        <v>0</v>
      </c>
      <c r="R235">
        <v>0</v>
      </c>
      <c r="S235">
        <v>0</v>
      </c>
      <c r="T235">
        <v>0</v>
      </c>
      <c r="U235">
        <v>0</v>
      </c>
      <c r="V235">
        <v>0</v>
      </c>
      <c r="W235">
        <v>0</v>
      </c>
      <c r="X235">
        <v>0</v>
      </c>
    </row>
    <row r="236" spans="1:24" x14ac:dyDescent="0.25">
      <c r="A236" t="s">
        <v>13</v>
      </c>
      <c r="D236" s="27" t="s">
        <v>592</v>
      </c>
      <c r="E236" s="27" t="s">
        <v>593</v>
      </c>
      <c r="F236" s="27" t="s">
        <v>459</v>
      </c>
      <c r="G236" s="27" t="s">
        <v>515</v>
      </c>
      <c r="H236" s="27" t="s">
        <v>145</v>
      </c>
      <c r="I236" s="27" t="s">
        <v>145</v>
      </c>
      <c r="J236">
        <v>26.66667</v>
      </c>
      <c r="K236" s="27" t="s">
        <v>145</v>
      </c>
      <c r="L236">
        <v>0</v>
      </c>
      <c r="M236">
        <v>0</v>
      </c>
      <c r="N236">
        <v>0</v>
      </c>
      <c r="O236">
        <v>0</v>
      </c>
      <c r="P236">
        <v>0</v>
      </c>
      <c r="Q236">
        <v>0</v>
      </c>
      <c r="R236">
        <v>0</v>
      </c>
      <c r="S236">
        <v>0</v>
      </c>
      <c r="T236">
        <v>0</v>
      </c>
      <c r="U236">
        <v>0</v>
      </c>
      <c r="V236">
        <v>0</v>
      </c>
      <c r="W236">
        <v>0</v>
      </c>
      <c r="X236">
        <v>0</v>
      </c>
    </row>
    <row r="237" spans="1:24" x14ac:dyDescent="0.25">
      <c r="A237" t="s">
        <v>13</v>
      </c>
      <c r="D237" s="27" t="s">
        <v>594</v>
      </c>
      <c r="E237" s="27" t="s">
        <v>595</v>
      </c>
      <c r="F237" s="27" t="s">
        <v>459</v>
      </c>
      <c r="G237" s="27" t="s">
        <v>515</v>
      </c>
      <c r="H237" s="27" t="s">
        <v>145</v>
      </c>
      <c r="I237" s="27" t="s">
        <v>145</v>
      </c>
      <c r="J237">
        <v>26.66667</v>
      </c>
      <c r="K237" s="27" t="s">
        <v>145</v>
      </c>
      <c r="L237">
        <v>0</v>
      </c>
      <c r="M237">
        <v>0</v>
      </c>
      <c r="N237">
        <v>0</v>
      </c>
      <c r="O237">
        <v>0</v>
      </c>
      <c r="P237">
        <v>0</v>
      </c>
      <c r="Q237">
        <v>0</v>
      </c>
      <c r="R237">
        <v>0</v>
      </c>
      <c r="S237">
        <v>0</v>
      </c>
      <c r="T237">
        <v>0</v>
      </c>
      <c r="U237">
        <v>0</v>
      </c>
      <c r="V237">
        <v>0</v>
      </c>
      <c r="W237">
        <v>0</v>
      </c>
      <c r="X237">
        <v>0</v>
      </c>
    </row>
    <row r="238" spans="1:24" x14ac:dyDescent="0.25">
      <c r="A238" t="s">
        <v>13</v>
      </c>
      <c r="D238" s="27" t="s">
        <v>596</v>
      </c>
      <c r="E238" s="27" t="s">
        <v>597</v>
      </c>
      <c r="F238" s="27" t="s">
        <v>459</v>
      </c>
      <c r="G238" s="27" t="s">
        <v>515</v>
      </c>
      <c r="H238" s="27" t="s">
        <v>145</v>
      </c>
      <c r="I238" s="27" t="s">
        <v>145</v>
      </c>
      <c r="J238">
        <v>0</v>
      </c>
      <c r="K238" s="27" t="s">
        <v>145</v>
      </c>
      <c r="L238">
        <v>0</v>
      </c>
      <c r="M238">
        <v>0</v>
      </c>
      <c r="N238">
        <v>0</v>
      </c>
      <c r="O238">
        <v>0</v>
      </c>
      <c r="P238">
        <v>0</v>
      </c>
      <c r="Q238">
        <v>0</v>
      </c>
      <c r="R238">
        <v>0</v>
      </c>
      <c r="S238">
        <v>0</v>
      </c>
      <c r="T238">
        <v>0</v>
      </c>
      <c r="U238">
        <v>0</v>
      </c>
      <c r="V238">
        <v>0</v>
      </c>
      <c r="W238">
        <v>0</v>
      </c>
      <c r="X238">
        <v>0</v>
      </c>
    </row>
    <row r="239" spans="1:24" x14ac:dyDescent="0.25">
      <c r="A239" t="s">
        <v>13</v>
      </c>
      <c r="D239" s="27" t="s">
        <v>598</v>
      </c>
      <c r="E239" s="27" t="s">
        <v>599</v>
      </c>
      <c r="F239" s="27" t="s">
        <v>459</v>
      </c>
      <c r="G239" s="27" t="s">
        <v>515</v>
      </c>
      <c r="H239" s="27" t="s">
        <v>145</v>
      </c>
      <c r="I239" s="27" t="s">
        <v>145</v>
      </c>
      <c r="J239">
        <v>0</v>
      </c>
      <c r="K239" s="27" t="s">
        <v>145</v>
      </c>
      <c r="L239">
        <v>0</v>
      </c>
      <c r="M239">
        <v>0</v>
      </c>
      <c r="N239">
        <v>0</v>
      </c>
      <c r="O239">
        <v>0</v>
      </c>
      <c r="P239">
        <v>0</v>
      </c>
      <c r="Q239">
        <v>0</v>
      </c>
      <c r="R239">
        <v>0</v>
      </c>
      <c r="S239">
        <v>0</v>
      </c>
      <c r="T239">
        <v>0</v>
      </c>
      <c r="U239">
        <v>0</v>
      </c>
      <c r="V239">
        <v>0</v>
      </c>
      <c r="W239">
        <v>0</v>
      </c>
      <c r="X239">
        <v>0</v>
      </c>
    </row>
    <row r="240" spans="1:24" x14ac:dyDescent="0.25">
      <c r="A240" t="s">
        <v>13</v>
      </c>
      <c r="D240" s="27" t="s">
        <v>600</v>
      </c>
      <c r="E240" s="27" t="s">
        <v>601</v>
      </c>
      <c r="F240" s="27" t="s">
        <v>459</v>
      </c>
      <c r="G240" s="27" t="s">
        <v>515</v>
      </c>
      <c r="H240" s="27" t="s">
        <v>145</v>
      </c>
      <c r="I240" s="27" t="s">
        <v>145</v>
      </c>
      <c r="J240">
        <v>56</v>
      </c>
      <c r="K240" s="27" t="s">
        <v>360</v>
      </c>
      <c r="L240">
        <v>0</v>
      </c>
      <c r="M240">
        <v>0</v>
      </c>
      <c r="N240">
        <v>0</v>
      </c>
      <c r="O240">
        <v>0</v>
      </c>
      <c r="P240">
        <v>0</v>
      </c>
      <c r="Q240">
        <v>0</v>
      </c>
      <c r="R240">
        <v>0</v>
      </c>
      <c r="S240">
        <v>0</v>
      </c>
      <c r="T240">
        <v>0</v>
      </c>
      <c r="U240">
        <v>0</v>
      </c>
      <c r="V240">
        <v>0</v>
      </c>
      <c r="W240">
        <v>0</v>
      </c>
      <c r="X240">
        <v>0</v>
      </c>
    </row>
    <row r="241" spans="1:24" x14ac:dyDescent="0.25">
      <c r="A241" t="s">
        <v>13</v>
      </c>
      <c r="D241" s="27" t="s">
        <v>732</v>
      </c>
      <c r="E241" s="27" t="s">
        <v>733</v>
      </c>
      <c r="F241" s="27" t="s">
        <v>459</v>
      </c>
      <c r="G241" s="27" t="s">
        <v>515</v>
      </c>
      <c r="H241" s="27" t="s">
        <v>145</v>
      </c>
      <c r="I241" s="27" t="s">
        <v>145</v>
      </c>
      <c r="J241">
        <v>0</v>
      </c>
      <c r="K241" s="27" t="s">
        <v>145</v>
      </c>
      <c r="L241">
        <v>0</v>
      </c>
      <c r="M241">
        <v>0</v>
      </c>
      <c r="N241">
        <v>0</v>
      </c>
      <c r="O241">
        <v>0</v>
      </c>
      <c r="P241">
        <v>0</v>
      </c>
      <c r="Q241">
        <v>0</v>
      </c>
      <c r="R241">
        <v>0</v>
      </c>
      <c r="S241">
        <v>0</v>
      </c>
      <c r="T241">
        <v>0</v>
      </c>
      <c r="U241">
        <v>0</v>
      </c>
      <c r="V241">
        <v>0</v>
      </c>
      <c r="W241">
        <v>0</v>
      </c>
      <c r="X241">
        <v>0</v>
      </c>
    </row>
    <row r="242" spans="1:24" x14ac:dyDescent="0.25">
      <c r="A242" t="s">
        <v>13</v>
      </c>
      <c r="D242" s="27" t="s">
        <v>602</v>
      </c>
      <c r="E242" s="27" t="s">
        <v>603</v>
      </c>
      <c r="F242" s="27" t="s">
        <v>459</v>
      </c>
      <c r="G242" s="27" t="s">
        <v>515</v>
      </c>
      <c r="H242" s="27" t="s">
        <v>145</v>
      </c>
      <c r="I242" s="27" t="s">
        <v>145</v>
      </c>
      <c r="J242">
        <v>0</v>
      </c>
      <c r="K242" s="27" t="s">
        <v>145</v>
      </c>
      <c r="L242">
        <v>0</v>
      </c>
      <c r="M242">
        <v>0</v>
      </c>
      <c r="N242">
        <v>0</v>
      </c>
      <c r="O242">
        <v>0</v>
      </c>
      <c r="P242">
        <v>0</v>
      </c>
      <c r="Q242">
        <v>0</v>
      </c>
      <c r="R242">
        <v>0</v>
      </c>
      <c r="S242">
        <v>0</v>
      </c>
      <c r="T242">
        <v>0</v>
      </c>
      <c r="U242">
        <v>0</v>
      </c>
      <c r="V242">
        <v>0</v>
      </c>
      <c r="W242">
        <v>0</v>
      </c>
      <c r="X242">
        <v>0</v>
      </c>
    </row>
    <row r="243" spans="1:24" x14ac:dyDescent="0.25">
      <c r="A243" t="s">
        <v>13</v>
      </c>
      <c r="D243" s="27" t="s">
        <v>604</v>
      </c>
      <c r="E243" s="27" t="s">
        <v>605</v>
      </c>
      <c r="F243" s="27" t="s">
        <v>459</v>
      </c>
      <c r="G243" s="27" t="s">
        <v>515</v>
      </c>
      <c r="H243" s="27" t="s">
        <v>145</v>
      </c>
      <c r="I243" s="27" t="s">
        <v>145</v>
      </c>
      <c r="J243">
        <v>0</v>
      </c>
      <c r="K243" s="27" t="s">
        <v>145</v>
      </c>
      <c r="L243">
        <v>0</v>
      </c>
      <c r="M243">
        <v>0</v>
      </c>
      <c r="N243">
        <v>0</v>
      </c>
      <c r="O243">
        <v>0</v>
      </c>
      <c r="P243">
        <v>0</v>
      </c>
      <c r="Q243">
        <v>0</v>
      </c>
      <c r="R243">
        <v>0</v>
      </c>
      <c r="S243">
        <v>0</v>
      </c>
      <c r="T243">
        <v>0</v>
      </c>
      <c r="U243">
        <v>0</v>
      </c>
      <c r="V243">
        <v>0</v>
      </c>
      <c r="W243">
        <v>0</v>
      </c>
      <c r="X243">
        <v>0</v>
      </c>
    </row>
    <row r="244" spans="1:24" x14ac:dyDescent="0.25">
      <c r="A244" t="s">
        <v>13</v>
      </c>
      <c r="D244" s="27" t="s">
        <v>606</v>
      </c>
      <c r="E244" s="27" t="s">
        <v>607</v>
      </c>
      <c r="F244" s="27" t="s">
        <v>459</v>
      </c>
      <c r="G244" s="27" t="s">
        <v>515</v>
      </c>
      <c r="H244" s="27" t="s">
        <v>145</v>
      </c>
      <c r="I244" s="27" t="s">
        <v>145</v>
      </c>
      <c r="J244">
        <v>0</v>
      </c>
      <c r="K244" s="27" t="s">
        <v>145</v>
      </c>
      <c r="L244">
        <v>0</v>
      </c>
      <c r="M244">
        <v>0</v>
      </c>
      <c r="N244">
        <v>0</v>
      </c>
      <c r="O244">
        <v>0</v>
      </c>
      <c r="P244">
        <v>0</v>
      </c>
      <c r="Q244">
        <v>0</v>
      </c>
      <c r="R244">
        <v>0</v>
      </c>
      <c r="S244">
        <v>0</v>
      </c>
      <c r="T244">
        <v>0</v>
      </c>
      <c r="U244">
        <v>0</v>
      </c>
      <c r="V244">
        <v>0</v>
      </c>
      <c r="W244">
        <v>0</v>
      </c>
      <c r="X244">
        <v>0</v>
      </c>
    </row>
    <row r="245" spans="1:24" x14ac:dyDescent="0.25">
      <c r="A245" t="s">
        <v>13</v>
      </c>
      <c r="D245" s="27" t="s">
        <v>608</v>
      </c>
      <c r="E245" s="27" t="s">
        <v>609</v>
      </c>
      <c r="F245" s="27" t="s">
        <v>459</v>
      </c>
      <c r="G245" s="27" t="s">
        <v>515</v>
      </c>
      <c r="H245" s="27" t="s">
        <v>145</v>
      </c>
      <c r="I245" s="27" t="s">
        <v>145</v>
      </c>
      <c r="J245">
        <v>0</v>
      </c>
      <c r="K245" s="27" t="s">
        <v>145</v>
      </c>
      <c r="L245">
        <v>0</v>
      </c>
      <c r="M245">
        <v>0</v>
      </c>
      <c r="N245">
        <v>0</v>
      </c>
      <c r="O245">
        <v>0</v>
      </c>
      <c r="P245">
        <v>0</v>
      </c>
      <c r="Q245">
        <v>0</v>
      </c>
      <c r="R245">
        <v>0</v>
      </c>
      <c r="S245">
        <v>0</v>
      </c>
      <c r="T245">
        <v>0</v>
      </c>
      <c r="U245">
        <v>0</v>
      </c>
      <c r="V245">
        <v>0</v>
      </c>
      <c r="W245">
        <v>0</v>
      </c>
      <c r="X245">
        <v>0</v>
      </c>
    </row>
    <row r="246" spans="1:24" x14ac:dyDescent="0.25">
      <c r="A246" t="s">
        <v>13</v>
      </c>
      <c r="D246" s="27" t="s">
        <v>610</v>
      </c>
      <c r="E246" s="27" t="s">
        <v>611</v>
      </c>
      <c r="F246" s="27" t="s">
        <v>459</v>
      </c>
      <c r="G246" s="27" t="s">
        <v>515</v>
      </c>
      <c r="H246" s="27" t="s">
        <v>145</v>
      </c>
      <c r="I246" s="27" t="s">
        <v>145</v>
      </c>
      <c r="J246">
        <v>0</v>
      </c>
      <c r="K246" s="27" t="s">
        <v>145</v>
      </c>
      <c r="L246">
        <v>0</v>
      </c>
      <c r="M246">
        <v>0</v>
      </c>
      <c r="N246">
        <v>0</v>
      </c>
      <c r="O246">
        <v>0</v>
      </c>
      <c r="P246">
        <v>0</v>
      </c>
      <c r="Q246">
        <v>0</v>
      </c>
      <c r="R246">
        <v>0</v>
      </c>
      <c r="S246">
        <v>0</v>
      </c>
      <c r="T246">
        <v>0</v>
      </c>
      <c r="U246">
        <v>0</v>
      </c>
      <c r="V246">
        <v>0</v>
      </c>
      <c r="W246">
        <v>0</v>
      </c>
      <c r="X246">
        <v>0</v>
      </c>
    </row>
    <row r="247" spans="1:24" x14ac:dyDescent="0.25">
      <c r="A247" t="s">
        <v>13</v>
      </c>
      <c r="D247" s="27" t="s">
        <v>612</v>
      </c>
      <c r="E247" s="27" t="s">
        <v>613</v>
      </c>
      <c r="F247" s="27" t="s">
        <v>459</v>
      </c>
      <c r="G247" s="27" t="s">
        <v>515</v>
      </c>
      <c r="H247" s="27" t="s">
        <v>145</v>
      </c>
      <c r="I247" s="27" t="s">
        <v>145</v>
      </c>
      <c r="J247">
        <v>8</v>
      </c>
      <c r="K247" s="27" t="s">
        <v>145</v>
      </c>
      <c r="L247">
        <v>0</v>
      </c>
      <c r="M247">
        <v>0</v>
      </c>
      <c r="N247">
        <v>0</v>
      </c>
      <c r="O247">
        <v>0</v>
      </c>
      <c r="P247">
        <v>0</v>
      </c>
      <c r="Q247">
        <v>0</v>
      </c>
      <c r="R247">
        <v>0</v>
      </c>
      <c r="S247">
        <v>0</v>
      </c>
      <c r="T247">
        <v>0</v>
      </c>
      <c r="U247">
        <v>0</v>
      </c>
      <c r="V247">
        <v>0</v>
      </c>
      <c r="W247">
        <v>0</v>
      </c>
      <c r="X247">
        <v>0</v>
      </c>
    </row>
    <row r="248" spans="1:24" x14ac:dyDescent="0.25">
      <c r="A248" t="s">
        <v>13</v>
      </c>
      <c r="D248" s="27" t="s">
        <v>614</v>
      </c>
      <c r="E248" s="27" t="s">
        <v>615</v>
      </c>
      <c r="F248" s="27" t="s">
        <v>459</v>
      </c>
      <c r="G248" s="27" t="s">
        <v>515</v>
      </c>
      <c r="H248" s="27" t="s">
        <v>145</v>
      </c>
      <c r="I248" s="27" t="s">
        <v>145</v>
      </c>
      <c r="J248">
        <v>0</v>
      </c>
      <c r="K248" s="27" t="s">
        <v>360</v>
      </c>
      <c r="L248">
        <v>0</v>
      </c>
      <c r="M248">
        <v>0</v>
      </c>
      <c r="N248">
        <v>0</v>
      </c>
      <c r="O248">
        <v>0</v>
      </c>
      <c r="P248">
        <v>0</v>
      </c>
      <c r="Q248">
        <v>0</v>
      </c>
      <c r="R248">
        <v>0</v>
      </c>
      <c r="S248">
        <v>0</v>
      </c>
      <c r="T248">
        <v>0</v>
      </c>
      <c r="U248">
        <v>0</v>
      </c>
      <c r="V248">
        <v>0</v>
      </c>
      <c r="W248">
        <v>0</v>
      </c>
      <c r="X248">
        <v>0</v>
      </c>
    </row>
    <row r="249" spans="1:24" x14ac:dyDescent="0.25">
      <c r="A249" t="s">
        <v>13</v>
      </c>
      <c r="D249" s="27" t="s">
        <v>616</v>
      </c>
      <c r="E249" s="27" t="s">
        <v>617</v>
      </c>
      <c r="F249" s="27" t="s">
        <v>459</v>
      </c>
      <c r="G249" s="27" t="s">
        <v>515</v>
      </c>
      <c r="H249" s="27" t="s">
        <v>145</v>
      </c>
      <c r="I249" s="27" t="s">
        <v>145</v>
      </c>
      <c r="J249">
        <v>0</v>
      </c>
      <c r="K249" s="27" t="s">
        <v>360</v>
      </c>
      <c r="L249">
        <v>0</v>
      </c>
      <c r="M249">
        <v>0</v>
      </c>
      <c r="N249">
        <v>0</v>
      </c>
      <c r="O249">
        <v>0</v>
      </c>
      <c r="P249">
        <v>0</v>
      </c>
      <c r="Q249">
        <v>0</v>
      </c>
      <c r="R249">
        <v>0</v>
      </c>
      <c r="S249">
        <v>0</v>
      </c>
      <c r="T249">
        <v>0</v>
      </c>
      <c r="U249">
        <v>0</v>
      </c>
      <c r="V249">
        <v>0</v>
      </c>
      <c r="W249">
        <v>0</v>
      </c>
      <c r="X249">
        <v>0</v>
      </c>
    </row>
    <row r="250" spans="1:24" x14ac:dyDescent="0.25">
      <c r="A250" t="s">
        <v>13</v>
      </c>
      <c r="D250" s="27" t="s">
        <v>397</v>
      </c>
      <c r="E250" s="27" t="s">
        <v>398</v>
      </c>
      <c r="F250" s="27" t="s">
        <v>118</v>
      </c>
      <c r="G250" s="27" t="s">
        <v>162</v>
      </c>
      <c r="H250" s="27" t="s">
        <v>145</v>
      </c>
      <c r="I250" s="27" t="s">
        <v>145</v>
      </c>
      <c r="J250">
        <v>45.639189999999999</v>
      </c>
      <c r="K250" s="27" t="s">
        <v>165</v>
      </c>
      <c r="L250">
        <v>11924</v>
      </c>
      <c r="M250">
        <v>9971</v>
      </c>
      <c r="N250">
        <v>-6553.0000000000009</v>
      </c>
      <c r="O250">
        <v>0</v>
      </c>
      <c r="P250">
        <v>11046</v>
      </c>
      <c r="Q250">
        <v>10854</v>
      </c>
      <c r="R250">
        <v>9798</v>
      </c>
      <c r="S250">
        <v>8982</v>
      </c>
      <c r="T250">
        <v>8382</v>
      </c>
      <c r="U250">
        <v>10115</v>
      </c>
      <c r="V250">
        <v>9491</v>
      </c>
      <c r="W250">
        <v>8744</v>
      </c>
      <c r="X250">
        <v>10163</v>
      </c>
    </row>
    <row r="251" spans="1:24" x14ac:dyDescent="0.25">
      <c r="A251" t="s">
        <v>13</v>
      </c>
      <c r="D251" s="27" t="s">
        <v>399</v>
      </c>
      <c r="E251" s="27" t="s">
        <v>400</v>
      </c>
      <c r="F251" s="27" t="s">
        <v>118</v>
      </c>
      <c r="G251" s="27" t="s">
        <v>162</v>
      </c>
      <c r="H251" s="27" t="s">
        <v>145</v>
      </c>
      <c r="I251" s="27" t="s">
        <v>145</v>
      </c>
      <c r="J251">
        <v>51.920740000000002</v>
      </c>
      <c r="K251" s="27" t="s">
        <v>165</v>
      </c>
      <c r="L251">
        <v>9766</v>
      </c>
      <c r="M251">
        <v>9949</v>
      </c>
      <c r="N251">
        <v>-4317</v>
      </c>
      <c r="O251">
        <v>0</v>
      </c>
      <c r="P251">
        <v>9225</v>
      </c>
      <c r="Q251">
        <v>9075</v>
      </c>
      <c r="R251">
        <v>8524</v>
      </c>
      <c r="S251">
        <v>8068.0000000000009</v>
      </c>
      <c r="T251">
        <v>7484.9999999999991</v>
      </c>
      <c r="U251">
        <v>8576</v>
      </c>
      <c r="V251">
        <v>8336</v>
      </c>
      <c r="W251">
        <v>7675</v>
      </c>
      <c r="X251">
        <v>9949</v>
      </c>
    </row>
    <row r="252" spans="1:24" x14ac:dyDescent="0.25">
      <c r="A252" t="s">
        <v>13</v>
      </c>
      <c r="D252" s="27" t="s">
        <v>401</v>
      </c>
      <c r="E252" s="27" t="s">
        <v>402</v>
      </c>
      <c r="F252" s="27" t="s">
        <v>118</v>
      </c>
      <c r="G252" s="27" t="s">
        <v>162</v>
      </c>
      <c r="H252" s="27" t="s">
        <v>145</v>
      </c>
      <c r="I252" s="27" t="s">
        <v>145</v>
      </c>
      <c r="J252">
        <v>40</v>
      </c>
      <c r="K252" s="27" t="s">
        <v>165</v>
      </c>
      <c r="L252">
        <v>32343.999999999996</v>
      </c>
      <c r="M252">
        <v>28446.999999999996</v>
      </c>
      <c r="N252">
        <v>-15397</v>
      </c>
      <c r="O252">
        <v>0</v>
      </c>
      <c r="P252">
        <v>30779.000000000004</v>
      </c>
      <c r="Q252">
        <v>30199</v>
      </c>
      <c r="R252">
        <v>28247.999999999996</v>
      </c>
      <c r="S252">
        <v>26324.999999999996</v>
      </c>
      <c r="T252">
        <v>24157</v>
      </c>
      <c r="U252">
        <v>28445.999999999996</v>
      </c>
      <c r="V252">
        <v>26697</v>
      </c>
      <c r="W252">
        <v>24315</v>
      </c>
      <c r="X252">
        <v>28591.999999999996</v>
      </c>
    </row>
    <row r="253" spans="1:24" x14ac:dyDescent="0.25">
      <c r="A253" t="s">
        <v>13</v>
      </c>
      <c r="D253" s="27" t="s">
        <v>403</v>
      </c>
      <c r="E253" s="27" t="s">
        <v>404</v>
      </c>
      <c r="F253" s="27" t="s">
        <v>118</v>
      </c>
      <c r="G253" s="27" t="s">
        <v>162</v>
      </c>
      <c r="H253" s="27" t="s">
        <v>145</v>
      </c>
      <c r="I253" s="27" t="s">
        <v>145</v>
      </c>
      <c r="J253">
        <v>52.828219999999995</v>
      </c>
      <c r="K253" s="27" t="s">
        <v>165</v>
      </c>
      <c r="L253">
        <v>12876.000000000002</v>
      </c>
      <c r="M253">
        <v>10392</v>
      </c>
      <c r="N253">
        <v>-6428</v>
      </c>
      <c r="O253">
        <v>0</v>
      </c>
      <c r="P253">
        <v>11662</v>
      </c>
      <c r="Q253">
        <v>11373</v>
      </c>
      <c r="R253">
        <v>10341</v>
      </c>
      <c r="S253">
        <v>9906</v>
      </c>
      <c r="T253">
        <v>8874</v>
      </c>
      <c r="U253">
        <v>9761</v>
      </c>
      <c r="V253">
        <v>9545</v>
      </c>
      <c r="W253">
        <v>8969</v>
      </c>
      <c r="X253">
        <v>10393</v>
      </c>
    </row>
    <row r="254" spans="1:24" x14ac:dyDescent="0.25">
      <c r="A254" t="s">
        <v>13</v>
      </c>
      <c r="D254" s="27" t="s">
        <v>405</v>
      </c>
      <c r="E254" s="27" t="s">
        <v>406</v>
      </c>
      <c r="F254" s="27" t="s">
        <v>118</v>
      </c>
      <c r="G254" s="27" t="s">
        <v>162</v>
      </c>
      <c r="H254" s="27" t="s">
        <v>145</v>
      </c>
      <c r="I254" s="27" t="s">
        <v>145</v>
      </c>
      <c r="J254">
        <v>39.794690000000003</v>
      </c>
      <c r="K254" s="27" t="s">
        <v>165</v>
      </c>
      <c r="L254">
        <v>11831</v>
      </c>
      <c r="M254">
        <v>11556</v>
      </c>
      <c r="N254">
        <v>-5875</v>
      </c>
      <c r="O254">
        <v>0</v>
      </c>
      <c r="P254">
        <v>10678</v>
      </c>
      <c r="Q254">
        <v>10690</v>
      </c>
      <c r="R254">
        <v>10115</v>
      </c>
      <c r="S254">
        <v>9827</v>
      </c>
      <c r="T254">
        <v>9333</v>
      </c>
      <c r="U254">
        <v>11616</v>
      </c>
      <c r="V254">
        <v>11123</v>
      </c>
      <c r="W254">
        <v>9631</v>
      </c>
      <c r="X254">
        <v>11556</v>
      </c>
    </row>
    <row r="255" spans="1:24" x14ac:dyDescent="0.25">
      <c r="A255" t="s">
        <v>13</v>
      </c>
      <c r="D255" s="27" t="s">
        <v>407</v>
      </c>
      <c r="E255" s="27" t="s">
        <v>408</v>
      </c>
      <c r="F255" s="27" t="s">
        <v>118</v>
      </c>
      <c r="G255" s="27" t="s">
        <v>162</v>
      </c>
      <c r="H255" s="27" t="s">
        <v>145</v>
      </c>
      <c r="I255" s="27" t="s">
        <v>145</v>
      </c>
      <c r="J255">
        <v>35.088770000000004</v>
      </c>
      <c r="K255" s="27" t="s">
        <v>165</v>
      </c>
      <c r="L255">
        <v>12637</v>
      </c>
      <c r="M255">
        <v>11403</v>
      </c>
      <c r="N255">
        <v>-4934</v>
      </c>
      <c r="O255">
        <v>0</v>
      </c>
      <c r="P255">
        <v>11772</v>
      </c>
      <c r="Q255">
        <v>11766</v>
      </c>
      <c r="R255">
        <v>10605</v>
      </c>
      <c r="S255">
        <v>9963</v>
      </c>
      <c r="T255">
        <v>9362</v>
      </c>
      <c r="U255">
        <v>10057</v>
      </c>
      <c r="V255">
        <v>9768</v>
      </c>
      <c r="W255">
        <v>9335</v>
      </c>
      <c r="X255">
        <v>11403</v>
      </c>
    </row>
    <row r="256" spans="1:24" x14ac:dyDescent="0.25">
      <c r="A256" t="s">
        <v>13</v>
      </c>
      <c r="D256" s="27" t="s">
        <v>409</v>
      </c>
      <c r="E256" s="27" t="s">
        <v>410</v>
      </c>
      <c r="F256" s="27" t="s">
        <v>118</v>
      </c>
      <c r="G256" s="27" t="s">
        <v>162</v>
      </c>
      <c r="H256" s="27" t="s">
        <v>145</v>
      </c>
      <c r="I256" s="27" t="s">
        <v>145</v>
      </c>
      <c r="J256">
        <v>50.270270000000004</v>
      </c>
      <c r="K256" s="27" t="s">
        <v>165</v>
      </c>
      <c r="L256">
        <v>9913</v>
      </c>
      <c r="M256">
        <v>10492</v>
      </c>
      <c r="N256">
        <v>-5021</v>
      </c>
      <c r="O256">
        <v>0</v>
      </c>
      <c r="P256">
        <v>9600</v>
      </c>
      <c r="Q256">
        <v>9144</v>
      </c>
      <c r="R256">
        <v>8411</v>
      </c>
      <c r="S256">
        <v>7978.9999999999991</v>
      </c>
      <c r="T256">
        <v>7523</v>
      </c>
      <c r="U256">
        <v>8569</v>
      </c>
      <c r="V256">
        <v>7939</v>
      </c>
      <c r="W256">
        <v>7646</v>
      </c>
      <c r="X256">
        <v>10636</v>
      </c>
    </row>
    <row r="257" spans="1:24" x14ac:dyDescent="0.25">
      <c r="A257" t="s">
        <v>13</v>
      </c>
      <c r="D257" s="27" t="s">
        <v>411</v>
      </c>
      <c r="E257" s="27" t="s">
        <v>412</v>
      </c>
      <c r="F257" s="27" t="s">
        <v>118</v>
      </c>
      <c r="G257" s="27" t="s">
        <v>162</v>
      </c>
      <c r="H257" s="27" t="s">
        <v>145</v>
      </c>
      <c r="I257" s="27" t="s">
        <v>145</v>
      </c>
      <c r="J257">
        <v>37.83784</v>
      </c>
      <c r="K257" s="27" t="s">
        <v>165</v>
      </c>
      <c r="L257">
        <v>12560</v>
      </c>
      <c r="M257">
        <v>11063</v>
      </c>
      <c r="N257">
        <v>-6241</v>
      </c>
      <c r="O257">
        <v>0</v>
      </c>
      <c r="P257">
        <v>11700</v>
      </c>
      <c r="Q257">
        <v>11269</v>
      </c>
      <c r="R257">
        <v>10595</v>
      </c>
      <c r="S257">
        <v>9922</v>
      </c>
      <c r="T257">
        <v>9286</v>
      </c>
      <c r="U257">
        <v>11084</v>
      </c>
      <c r="V257">
        <v>10796</v>
      </c>
      <c r="W257">
        <v>10045</v>
      </c>
      <c r="X257">
        <v>11351</v>
      </c>
    </row>
    <row r="258" spans="1:24" x14ac:dyDescent="0.25">
      <c r="A258" t="s">
        <v>13</v>
      </c>
      <c r="D258" s="27" t="s">
        <v>413</v>
      </c>
      <c r="E258" s="27" t="s">
        <v>414</v>
      </c>
      <c r="F258" s="27" t="s">
        <v>118</v>
      </c>
      <c r="G258" s="27" t="s">
        <v>162</v>
      </c>
      <c r="H258" s="27" t="s">
        <v>145</v>
      </c>
      <c r="I258" s="27" t="s">
        <v>145</v>
      </c>
      <c r="J258">
        <v>53.918500000000002</v>
      </c>
      <c r="K258" s="27" t="s">
        <v>165</v>
      </c>
      <c r="L258">
        <v>11485</v>
      </c>
      <c r="M258">
        <v>11573</v>
      </c>
      <c r="N258">
        <v>-4412</v>
      </c>
      <c r="O258">
        <v>0</v>
      </c>
      <c r="P258">
        <v>11195</v>
      </c>
      <c r="Q258">
        <v>10757</v>
      </c>
      <c r="R258">
        <v>10036</v>
      </c>
      <c r="S258">
        <v>9460</v>
      </c>
      <c r="T258">
        <v>9153</v>
      </c>
      <c r="U258">
        <v>10333</v>
      </c>
      <c r="V258">
        <v>9949</v>
      </c>
      <c r="W258">
        <v>9456</v>
      </c>
      <c r="X258">
        <v>11621</v>
      </c>
    </row>
    <row r="259" spans="1:24" x14ac:dyDescent="0.25">
      <c r="A259" t="s">
        <v>13</v>
      </c>
      <c r="D259" s="27" t="s">
        <v>415</v>
      </c>
      <c r="E259" s="27" t="s">
        <v>416</v>
      </c>
      <c r="F259" s="27" t="s">
        <v>118</v>
      </c>
      <c r="G259" s="27" t="s">
        <v>207</v>
      </c>
      <c r="H259" s="27" t="s">
        <v>145</v>
      </c>
      <c r="I259" s="27" t="s">
        <v>145</v>
      </c>
      <c r="J259">
        <v>40.820599999999999</v>
      </c>
      <c r="K259" s="27" t="s">
        <v>165</v>
      </c>
      <c r="L259">
        <v>12268</v>
      </c>
      <c r="M259">
        <v>10616</v>
      </c>
      <c r="N259">
        <v>-6152</v>
      </c>
      <c r="O259">
        <v>0</v>
      </c>
      <c r="P259">
        <v>11499</v>
      </c>
      <c r="Q259">
        <v>11067</v>
      </c>
      <c r="R259">
        <v>10382</v>
      </c>
      <c r="S259">
        <v>9756</v>
      </c>
      <c r="T259">
        <v>8988</v>
      </c>
      <c r="U259">
        <v>9943</v>
      </c>
      <c r="V259">
        <v>9318</v>
      </c>
      <c r="W259">
        <v>8549</v>
      </c>
      <c r="X259">
        <v>10761</v>
      </c>
    </row>
    <row r="260" spans="1:24" x14ac:dyDescent="0.25">
      <c r="A260" t="s">
        <v>13</v>
      </c>
      <c r="D260" s="27" t="s">
        <v>417</v>
      </c>
      <c r="E260" s="27" t="s">
        <v>418</v>
      </c>
      <c r="F260" s="27" t="s">
        <v>118</v>
      </c>
      <c r="G260" s="27" t="s">
        <v>207</v>
      </c>
      <c r="H260" s="27" t="s">
        <v>145</v>
      </c>
      <c r="I260" s="27" t="s">
        <v>145</v>
      </c>
      <c r="J260">
        <v>41.379310000000004</v>
      </c>
      <c r="K260" s="27" t="s">
        <v>165</v>
      </c>
      <c r="L260">
        <v>35109</v>
      </c>
      <c r="M260">
        <v>33290</v>
      </c>
      <c r="N260">
        <v>-15469</v>
      </c>
      <c r="O260">
        <v>0</v>
      </c>
      <c r="P260">
        <v>32798</v>
      </c>
      <c r="Q260">
        <v>31789</v>
      </c>
      <c r="R260">
        <v>30297.000000000004</v>
      </c>
      <c r="S260">
        <v>28086</v>
      </c>
      <c r="T260">
        <v>26346.999999999996</v>
      </c>
      <c r="U260">
        <v>31912</v>
      </c>
      <c r="V260">
        <v>30043</v>
      </c>
      <c r="W260">
        <v>27925.000000000004</v>
      </c>
      <c r="X260">
        <v>34010</v>
      </c>
    </row>
    <row r="261" spans="1:24" x14ac:dyDescent="0.25">
      <c r="A261" t="s">
        <v>13</v>
      </c>
      <c r="D261" s="27" t="s">
        <v>419</v>
      </c>
      <c r="E261" s="27" t="s">
        <v>420</v>
      </c>
      <c r="F261" s="27" t="s">
        <v>118</v>
      </c>
      <c r="G261" s="27" t="s">
        <v>207</v>
      </c>
      <c r="H261" s="27" t="s">
        <v>145</v>
      </c>
      <c r="I261" s="27" t="s">
        <v>145</v>
      </c>
      <c r="J261">
        <v>46.212850000000003</v>
      </c>
      <c r="K261" s="27" t="s">
        <v>165</v>
      </c>
      <c r="L261">
        <v>12483</v>
      </c>
      <c r="M261">
        <v>11204</v>
      </c>
      <c r="N261">
        <v>-5279</v>
      </c>
      <c r="O261">
        <v>0</v>
      </c>
      <c r="P261">
        <v>11462</v>
      </c>
      <c r="Q261">
        <v>11414</v>
      </c>
      <c r="R261">
        <v>10543</v>
      </c>
      <c r="S261">
        <v>9678</v>
      </c>
      <c r="T261">
        <v>9661</v>
      </c>
      <c r="U261">
        <v>10915</v>
      </c>
      <c r="V261">
        <v>10480</v>
      </c>
      <c r="W261">
        <v>9661</v>
      </c>
      <c r="X261">
        <v>11204</v>
      </c>
    </row>
    <row r="262" spans="1:24" x14ac:dyDescent="0.25">
      <c r="A262" t="s">
        <v>13</v>
      </c>
      <c r="D262" s="27" t="s">
        <v>421</v>
      </c>
      <c r="E262" s="27" t="s">
        <v>422</v>
      </c>
      <c r="F262" s="27" t="s">
        <v>118</v>
      </c>
      <c r="G262" s="27" t="s">
        <v>207</v>
      </c>
      <c r="H262" s="27" t="s">
        <v>145</v>
      </c>
      <c r="I262" s="27" t="s">
        <v>145</v>
      </c>
      <c r="J262">
        <v>47.878790000000002</v>
      </c>
      <c r="K262" s="27" t="s">
        <v>165</v>
      </c>
      <c r="L262">
        <v>14295.999999999998</v>
      </c>
      <c r="M262">
        <v>12042</v>
      </c>
      <c r="N262">
        <v>-6254</v>
      </c>
      <c r="O262">
        <v>0</v>
      </c>
      <c r="P262">
        <v>13393.000000000002</v>
      </c>
      <c r="Q262">
        <v>13104.999999999998</v>
      </c>
      <c r="R262">
        <v>12330</v>
      </c>
      <c r="S262">
        <v>11173</v>
      </c>
      <c r="T262">
        <v>10596</v>
      </c>
      <c r="U262">
        <v>11965</v>
      </c>
      <c r="V262">
        <v>11537</v>
      </c>
      <c r="W262">
        <v>10960</v>
      </c>
      <c r="X262">
        <v>12042</v>
      </c>
    </row>
    <row r="263" spans="1:24" x14ac:dyDescent="0.25">
      <c r="A263" t="s">
        <v>13</v>
      </c>
      <c r="D263" s="27" t="s">
        <v>423</v>
      </c>
      <c r="E263" s="27" t="s">
        <v>424</v>
      </c>
      <c r="F263" s="27" t="s">
        <v>118</v>
      </c>
      <c r="G263" s="27" t="s">
        <v>207</v>
      </c>
      <c r="H263" s="27" t="s">
        <v>145</v>
      </c>
      <c r="I263" s="27" t="s">
        <v>145</v>
      </c>
      <c r="J263">
        <v>47.346939999999996</v>
      </c>
      <c r="K263" s="27" t="s">
        <v>165</v>
      </c>
      <c r="L263">
        <v>14828.999999999998</v>
      </c>
      <c r="M263">
        <v>14750.999999999998</v>
      </c>
      <c r="N263">
        <v>-4578</v>
      </c>
      <c r="O263">
        <v>0</v>
      </c>
      <c r="P263">
        <v>14179</v>
      </c>
      <c r="Q263">
        <v>13723</v>
      </c>
      <c r="R263">
        <v>12571</v>
      </c>
      <c r="S263">
        <v>12252</v>
      </c>
      <c r="T263">
        <v>12109</v>
      </c>
      <c r="U263">
        <v>13554</v>
      </c>
      <c r="V263">
        <v>13097</v>
      </c>
      <c r="W263">
        <v>12326.999999999998</v>
      </c>
      <c r="X263">
        <v>14750.999999999998</v>
      </c>
    </row>
    <row r="264" spans="1:24" x14ac:dyDescent="0.25">
      <c r="A264" t="s">
        <v>13</v>
      </c>
      <c r="D264" s="27" t="s">
        <v>425</v>
      </c>
      <c r="E264" s="27" t="s">
        <v>426</v>
      </c>
      <c r="F264" s="27" t="s">
        <v>118</v>
      </c>
      <c r="G264" s="27" t="s">
        <v>207</v>
      </c>
      <c r="H264" s="27" t="s">
        <v>145</v>
      </c>
      <c r="I264" s="27" t="s">
        <v>145</v>
      </c>
      <c r="J264">
        <v>50.744250000000001</v>
      </c>
      <c r="K264" s="27" t="s">
        <v>165</v>
      </c>
      <c r="L264">
        <v>15720</v>
      </c>
      <c r="M264">
        <v>14770</v>
      </c>
      <c r="N264">
        <v>-5950</v>
      </c>
      <c r="O264">
        <v>0</v>
      </c>
      <c r="P264">
        <v>14770</v>
      </c>
      <c r="Q264">
        <v>14576</v>
      </c>
      <c r="R264">
        <v>13548</v>
      </c>
      <c r="S264">
        <v>13109</v>
      </c>
      <c r="T264">
        <v>12435</v>
      </c>
      <c r="U264">
        <v>14154</v>
      </c>
      <c r="V264">
        <v>13716</v>
      </c>
      <c r="W264">
        <v>12702</v>
      </c>
      <c r="X264">
        <v>14770</v>
      </c>
    </row>
    <row r="265" spans="1:24" x14ac:dyDescent="0.25">
      <c r="A265" t="s">
        <v>13</v>
      </c>
      <c r="D265" s="27" t="s">
        <v>427</v>
      </c>
      <c r="E265" s="27" t="s">
        <v>428</v>
      </c>
      <c r="F265" s="27" t="s">
        <v>118</v>
      </c>
      <c r="G265" s="27" t="s">
        <v>207</v>
      </c>
      <c r="H265" s="27" t="s">
        <v>145</v>
      </c>
      <c r="I265" s="27" t="s">
        <v>145</v>
      </c>
      <c r="J265">
        <v>44.779120000000006</v>
      </c>
      <c r="K265" s="27" t="s">
        <v>165</v>
      </c>
      <c r="L265">
        <v>30963</v>
      </c>
      <c r="M265">
        <v>26843</v>
      </c>
      <c r="N265">
        <v>-17265</v>
      </c>
      <c r="O265">
        <v>0</v>
      </c>
      <c r="P265">
        <v>29645</v>
      </c>
      <c r="Q265">
        <v>28517</v>
      </c>
      <c r="R265">
        <v>26115</v>
      </c>
      <c r="S265">
        <v>22910</v>
      </c>
      <c r="T265">
        <v>21317</v>
      </c>
      <c r="U265">
        <v>27358</v>
      </c>
      <c r="V265">
        <v>25568</v>
      </c>
      <c r="W265">
        <v>22675</v>
      </c>
      <c r="X265">
        <v>27023</v>
      </c>
    </row>
    <row r="266" spans="1:24" x14ac:dyDescent="0.25">
      <c r="A266" t="s">
        <v>13</v>
      </c>
      <c r="D266" s="27" t="s">
        <v>429</v>
      </c>
      <c r="E266" s="27" t="s">
        <v>430</v>
      </c>
      <c r="F266" s="27" t="s">
        <v>118</v>
      </c>
      <c r="G266" s="27" t="s">
        <v>207</v>
      </c>
      <c r="H266" s="27" t="s">
        <v>145</v>
      </c>
      <c r="I266" s="27" t="s">
        <v>145</v>
      </c>
      <c r="J266">
        <v>35.501360000000005</v>
      </c>
      <c r="K266" s="27" t="s">
        <v>165</v>
      </c>
      <c r="L266">
        <v>14079</v>
      </c>
      <c r="M266">
        <v>13623.000000000002</v>
      </c>
      <c r="N266">
        <v>-4956</v>
      </c>
      <c r="O266">
        <v>0</v>
      </c>
      <c r="P266">
        <v>13166</v>
      </c>
      <c r="Q266">
        <v>13021</v>
      </c>
      <c r="R266">
        <v>12493</v>
      </c>
      <c r="S266">
        <v>11755</v>
      </c>
      <c r="T266">
        <v>11149</v>
      </c>
      <c r="U266">
        <v>11911</v>
      </c>
      <c r="V266">
        <v>11622</v>
      </c>
      <c r="W266">
        <v>10899</v>
      </c>
      <c r="X266">
        <v>13767</v>
      </c>
    </row>
    <row r="267" spans="1:24" x14ac:dyDescent="0.25">
      <c r="A267" t="s">
        <v>13</v>
      </c>
      <c r="D267" s="27" t="s">
        <v>431</v>
      </c>
      <c r="E267" s="27" t="s">
        <v>432</v>
      </c>
      <c r="F267" s="27" t="s">
        <v>118</v>
      </c>
      <c r="G267" s="27" t="s">
        <v>207</v>
      </c>
      <c r="H267" s="27" t="s">
        <v>145</v>
      </c>
      <c r="I267" s="27" t="s">
        <v>145</v>
      </c>
      <c r="J267">
        <v>52.830189999999995</v>
      </c>
      <c r="K267" s="27" t="s">
        <v>165</v>
      </c>
      <c r="L267">
        <v>13911.000000000002</v>
      </c>
      <c r="M267">
        <v>14225</v>
      </c>
      <c r="N267">
        <v>-6710</v>
      </c>
      <c r="O267">
        <v>0</v>
      </c>
      <c r="P267">
        <v>13308.999999999998</v>
      </c>
      <c r="Q267">
        <v>13020</v>
      </c>
      <c r="R267">
        <v>11627</v>
      </c>
      <c r="S267">
        <v>11435</v>
      </c>
      <c r="T267">
        <v>10851</v>
      </c>
      <c r="U267">
        <v>14164</v>
      </c>
      <c r="V267">
        <v>13490</v>
      </c>
      <c r="W267">
        <v>12613.999999999998</v>
      </c>
      <c r="X267">
        <v>14225</v>
      </c>
    </row>
    <row r="268" spans="1:24" x14ac:dyDescent="0.25">
      <c r="A268" t="s">
        <v>13</v>
      </c>
      <c r="D268" s="27" t="s">
        <v>433</v>
      </c>
      <c r="E268" s="27" t="s">
        <v>434</v>
      </c>
      <c r="F268" s="27" t="s">
        <v>118</v>
      </c>
      <c r="G268" s="27" t="s">
        <v>207</v>
      </c>
      <c r="H268" s="27" t="s">
        <v>145</v>
      </c>
      <c r="I268" s="27" t="s">
        <v>145</v>
      </c>
      <c r="J268">
        <v>47.058819999999997</v>
      </c>
      <c r="K268" s="27" t="s">
        <v>165</v>
      </c>
      <c r="L268">
        <v>28824.000000000004</v>
      </c>
      <c r="M268">
        <v>28435</v>
      </c>
      <c r="N268">
        <v>-16678</v>
      </c>
      <c r="O268">
        <v>0</v>
      </c>
      <c r="P268">
        <v>27420</v>
      </c>
      <c r="Q268">
        <v>27270</v>
      </c>
      <c r="R268">
        <v>24350.999999999996</v>
      </c>
      <c r="S268">
        <v>23340</v>
      </c>
      <c r="T268">
        <v>21094</v>
      </c>
      <c r="U268">
        <v>27688</v>
      </c>
      <c r="V268">
        <v>25336</v>
      </c>
      <c r="W268">
        <v>22449</v>
      </c>
      <c r="X268">
        <v>29010.999999999996</v>
      </c>
    </row>
    <row r="269" spans="1:24" x14ac:dyDescent="0.25">
      <c r="A269" t="s">
        <v>13</v>
      </c>
      <c r="D269" s="27" t="s">
        <v>435</v>
      </c>
      <c r="E269" s="27" t="s">
        <v>436</v>
      </c>
      <c r="F269" s="27" t="s">
        <v>118</v>
      </c>
      <c r="G269" s="27" t="s">
        <v>226</v>
      </c>
      <c r="H269" s="27" t="s">
        <v>145</v>
      </c>
      <c r="I269" s="27" t="s">
        <v>145</v>
      </c>
      <c r="J269">
        <v>51.834859999999999</v>
      </c>
      <c r="K269" s="27" t="s">
        <v>165</v>
      </c>
      <c r="L269">
        <v>31618</v>
      </c>
      <c r="M269">
        <v>26282.999999999996</v>
      </c>
      <c r="N269">
        <v>-15135</v>
      </c>
      <c r="O269">
        <v>0</v>
      </c>
      <c r="P269">
        <v>30357.999999999996</v>
      </c>
      <c r="Q269">
        <v>29062</v>
      </c>
      <c r="R269">
        <v>25961.000000000004</v>
      </c>
      <c r="S269">
        <v>24723</v>
      </c>
      <c r="T269">
        <v>21972</v>
      </c>
      <c r="U269">
        <v>25237.999999999996</v>
      </c>
      <c r="V269">
        <v>24035</v>
      </c>
      <c r="W269">
        <v>22160</v>
      </c>
      <c r="X269">
        <v>26291</v>
      </c>
    </row>
    <row r="270" spans="1:24" x14ac:dyDescent="0.25">
      <c r="A270" t="s">
        <v>13</v>
      </c>
      <c r="D270" s="27" t="s">
        <v>437</v>
      </c>
      <c r="E270" s="27" t="s">
        <v>438</v>
      </c>
      <c r="F270" s="27" t="s">
        <v>118</v>
      </c>
      <c r="G270" s="27" t="s">
        <v>226</v>
      </c>
      <c r="H270" s="27" t="s">
        <v>145</v>
      </c>
      <c r="I270" s="27" t="s">
        <v>145</v>
      </c>
      <c r="J270">
        <v>48.195660000000004</v>
      </c>
      <c r="K270" s="27" t="s">
        <v>165</v>
      </c>
      <c r="L270">
        <v>41164</v>
      </c>
      <c r="M270">
        <v>37326</v>
      </c>
      <c r="N270">
        <v>-20639</v>
      </c>
      <c r="O270">
        <v>0</v>
      </c>
      <c r="P270">
        <v>39516</v>
      </c>
      <c r="Q270">
        <v>38076</v>
      </c>
      <c r="R270">
        <v>34117</v>
      </c>
      <c r="S270">
        <v>32506</v>
      </c>
      <c r="T270">
        <v>29713.000000000004</v>
      </c>
      <c r="U270">
        <v>35813</v>
      </c>
      <c r="V270">
        <v>33938</v>
      </c>
      <c r="W270">
        <v>31008.000000000004</v>
      </c>
      <c r="X270">
        <v>37758</v>
      </c>
    </row>
    <row r="271" spans="1:24" x14ac:dyDescent="0.25">
      <c r="A271" t="s">
        <v>13</v>
      </c>
      <c r="D271" s="27" t="s">
        <v>439</v>
      </c>
      <c r="E271" s="27" t="s">
        <v>440</v>
      </c>
      <c r="F271" s="27" t="s">
        <v>118</v>
      </c>
      <c r="G271" s="27" t="s">
        <v>241</v>
      </c>
      <c r="H271" s="27" t="s">
        <v>145</v>
      </c>
      <c r="I271" s="27" t="s">
        <v>145</v>
      </c>
      <c r="J271">
        <v>53.044250000000005</v>
      </c>
      <c r="K271" s="27" t="s">
        <v>165</v>
      </c>
      <c r="L271">
        <v>2700</v>
      </c>
      <c r="M271">
        <v>2700</v>
      </c>
      <c r="N271">
        <v>0</v>
      </c>
      <c r="O271">
        <v>0</v>
      </c>
      <c r="P271">
        <v>2700</v>
      </c>
      <c r="Q271">
        <v>2700</v>
      </c>
      <c r="R271">
        <v>2700</v>
      </c>
      <c r="S271">
        <v>2700</v>
      </c>
      <c r="T271">
        <v>2700</v>
      </c>
      <c r="U271">
        <v>2700</v>
      </c>
      <c r="V271">
        <v>2700</v>
      </c>
      <c r="W271">
        <v>2700</v>
      </c>
      <c r="X271">
        <v>2700</v>
      </c>
    </row>
    <row r="272" spans="1:24" x14ac:dyDescent="0.25">
      <c r="A272" t="s">
        <v>13</v>
      </c>
      <c r="D272" s="27" t="s">
        <v>441</v>
      </c>
      <c r="E272" s="27" t="s">
        <v>442</v>
      </c>
      <c r="F272" s="27" t="s">
        <v>118</v>
      </c>
      <c r="G272" s="27" t="s">
        <v>289</v>
      </c>
      <c r="H272" s="27" t="s">
        <v>145</v>
      </c>
      <c r="I272" s="27" t="s">
        <v>145</v>
      </c>
      <c r="J272">
        <v>50.251259999999995</v>
      </c>
      <c r="K272" s="27" t="s">
        <v>165</v>
      </c>
      <c r="L272">
        <v>19767</v>
      </c>
      <c r="M272">
        <v>19775</v>
      </c>
      <c r="N272">
        <v>-7991.9999999999991</v>
      </c>
      <c r="O272">
        <v>0</v>
      </c>
      <c r="P272">
        <v>19046</v>
      </c>
      <c r="Q272">
        <v>18854</v>
      </c>
      <c r="R272">
        <v>17989</v>
      </c>
      <c r="S272">
        <v>16813</v>
      </c>
      <c r="T272">
        <v>15701</v>
      </c>
      <c r="U272">
        <v>22932</v>
      </c>
      <c r="V272">
        <v>21670</v>
      </c>
      <c r="W272">
        <v>20363</v>
      </c>
      <c r="X272">
        <v>19919</v>
      </c>
    </row>
    <row r="273" spans="1:24" x14ac:dyDescent="0.25">
      <c r="A273" t="s">
        <v>13</v>
      </c>
      <c r="D273" s="27" t="s">
        <v>443</v>
      </c>
      <c r="E273" s="27" t="s">
        <v>444</v>
      </c>
      <c r="F273" s="27" t="s">
        <v>118</v>
      </c>
      <c r="G273" s="27" t="s">
        <v>289</v>
      </c>
      <c r="H273" s="27" t="s">
        <v>145</v>
      </c>
      <c r="I273" s="27" t="s">
        <v>145</v>
      </c>
      <c r="J273">
        <v>40.509920000000001</v>
      </c>
      <c r="K273" s="27" t="s">
        <v>165</v>
      </c>
      <c r="L273">
        <v>17872</v>
      </c>
      <c r="M273">
        <v>13953</v>
      </c>
      <c r="N273">
        <v>-8919</v>
      </c>
      <c r="O273">
        <v>0</v>
      </c>
      <c r="P273">
        <v>17152</v>
      </c>
      <c r="Q273">
        <v>16720</v>
      </c>
      <c r="R273">
        <v>15711.999999999998</v>
      </c>
      <c r="S273">
        <v>14512</v>
      </c>
      <c r="T273">
        <v>12916.999999999998</v>
      </c>
      <c r="U273">
        <v>17149</v>
      </c>
      <c r="V273">
        <v>15996</v>
      </c>
      <c r="W273">
        <v>15105</v>
      </c>
      <c r="X273">
        <v>13953</v>
      </c>
    </row>
    <row r="274" spans="1:24" x14ac:dyDescent="0.25">
      <c r="A274" t="s">
        <v>13</v>
      </c>
      <c r="D274" s="27" t="s">
        <v>445</v>
      </c>
      <c r="E274" s="27" t="s">
        <v>446</v>
      </c>
      <c r="F274" s="27" t="s">
        <v>118</v>
      </c>
      <c r="G274" s="27" t="s">
        <v>289</v>
      </c>
      <c r="H274" s="27" t="s">
        <v>145</v>
      </c>
      <c r="I274" s="27" t="s">
        <v>145</v>
      </c>
      <c r="J274">
        <v>43.529410000000006</v>
      </c>
      <c r="K274" s="27" t="s">
        <v>165</v>
      </c>
      <c r="L274">
        <v>23647</v>
      </c>
      <c r="M274">
        <v>15757</v>
      </c>
      <c r="N274">
        <v>-10890</v>
      </c>
      <c r="O274">
        <v>0</v>
      </c>
      <c r="P274">
        <v>21915</v>
      </c>
      <c r="Q274">
        <v>20751</v>
      </c>
      <c r="R274">
        <v>19695</v>
      </c>
      <c r="S274">
        <v>17961</v>
      </c>
      <c r="T274">
        <v>16352</v>
      </c>
      <c r="U274">
        <v>18770</v>
      </c>
      <c r="V274">
        <v>17617</v>
      </c>
      <c r="W274">
        <v>16165</v>
      </c>
      <c r="X274">
        <v>15732.999999999998</v>
      </c>
    </row>
    <row r="275" spans="1:24" x14ac:dyDescent="0.25">
      <c r="A275" t="s">
        <v>13</v>
      </c>
      <c r="D275" s="27" t="s">
        <v>447</v>
      </c>
      <c r="E275" s="27" t="s">
        <v>448</v>
      </c>
      <c r="F275" s="27" t="s">
        <v>118</v>
      </c>
      <c r="G275" s="27" t="s">
        <v>289</v>
      </c>
      <c r="H275" s="27" t="s">
        <v>145</v>
      </c>
      <c r="I275" s="27" t="s">
        <v>145</v>
      </c>
      <c r="J275">
        <v>53.086420000000004</v>
      </c>
      <c r="K275" s="27" t="s">
        <v>165</v>
      </c>
      <c r="L275">
        <v>34044</v>
      </c>
      <c r="M275">
        <v>25269</v>
      </c>
      <c r="N275">
        <v>-18775</v>
      </c>
      <c r="O275">
        <v>0</v>
      </c>
      <c r="P275">
        <v>31668</v>
      </c>
      <c r="Q275">
        <v>30803</v>
      </c>
      <c r="R275">
        <v>28493</v>
      </c>
      <c r="S275">
        <v>25612</v>
      </c>
      <c r="T275">
        <v>22562</v>
      </c>
      <c r="U275">
        <v>30617</v>
      </c>
      <c r="V275">
        <v>28674</v>
      </c>
      <c r="W275">
        <v>26187</v>
      </c>
      <c r="X275">
        <v>25707</v>
      </c>
    </row>
    <row r="276" spans="1:24" x14ac:dyDescent="0.25">
      <c r="A276" t="s">
        <v>13</v>
      </c>
      <c r="D276" s="27" t="s">
        <v>622</v>
      </c>
      <c r="E276" s="27" t="s">
        <v>623</v>
      </c>
      <c r="F276" s="27" t="s">
        <v>459</v>
      </c>
      <c r="G276" s="27" t="s">
        <v>162</v>
      </c>
      <c r="H276" s="27" t="s">
        <v>145</v>
      </c>
      <c r="I276" s="27" t="s">
        <v>145</v>
      </c>
      <c r="J276">
        <v>29.9</v>
      </c>
      <c r="K276" s="27" t="s">
        <v>360</v>
      </c>
      <c r="L276">
        <v>18268</v>
      </c>
      <c r="M276">
        <v>16490</v>
      </c>
      <c r="N276">
        <v>-1778.0000000000002</v>
      </c>
      <c r="O276">
        <v>0</v>
      </c>
      <c r="P276">
        <v>18267</v>
      </c>
      <c r="Q276">
        <v>18267</v>
      </c>
      <c r="R276">
        <v>17931</v>
      </c>
      <c r="S276">
        <v>17787</v>
      </c>
      <c r="T276">
        <v>17067</v>
      </c>
      <c r="U276">
        <v>16923</v>
      </c>
      <c r="V276">
        <v>16634</v>
      </c>
      <c r="W276">
        <v>16634</v>
      </c>
      <c r="X276">
        <v>16490</v>
      </c>
    </row>
    <row r="277" spans="1:24" x14ac:dyDescent="0.25">
      <c r="A277" t="s">
        <v>13</v>
      </c>
      <c r="D277" s="27" t="s">
        <v>624</v>
      </c>
      <c r="E277" s="27" t="s">
        <v>625</v>
      </c>
      <c r="F277" s="27" t="s">
        <v>459</v>
      </c>
      <c r="G277" s="27" t="s">
        <v>162</v>
      </c>
      <c r="H277" s="27" t="s">
        <v>145</v>
      </c>
      <c r="I277" s="27" t="s">
        <v>145</v>
      </c>
      <c r="J277">
        <v>19.399999999999999</v>
      </c>
      <c r="K277" s="27" t="s">
        <v>360</v>
      </c>
      <c r="L277">
        <v>16616</v>
      </c>
      <c r="M277">
        <v>17097</v>
      </c>
      <c r="N277">
        <v>-1019</v>
      </c>
      <c r="O277">
        <v>0</v>
      </c>
      <c r="P277">
        <v>16472</v>
      </c>
      <c r="Q277">
        <v>16472</v>
      </c>
      <c r="R277">
        <v>16473</v>
      </c>
      <c r="S277">
        <v>16473</v>
      </c>
      <c r="T277">
        <v>16185</v>
      </c>
      <c r="U277">
        <v>17397</v>
      </c>
      <c r="V277">
        <v>17253</v>
      </c>
      <c r="W277">
        <v>17253</v>
      </c>
      <c r="X277">
        <v>17253</v>
      </c>
    </row>
    <row r="278" spans="1:24" x14ac:dyDescent="0.25">
      <c r="A278" t="s">
        <v>13</v>
      </c>
      <c r="D278" s="27" t="s">
        <v>734</v>
      </c>
      <c r="E278" s="27" t="s">
        <v>735</v>
      </c>
      <c r="F278" s="27" t="s">
        <v>459</v>
      </c>
      <c r="G278" s="27" t="s">
        <v>162</v>
      </c>
      <c r="H278" s="27" t="s">
        <v>145</v>
      </c>
      <c r="I278" s="27" t="s">
        <v>145</v>
      </c>
      <c r="J278">
        <v>12.533329999999999</v>
      </c>
      <c r="K278" s="27" t="s">
        <v>360</v>
      </c>
      <c r="L278">
        <v>17896</v>
      </c>
      <c r="M278">
        <v>18101</v>
      </c>
      <c r="N278">
        <v>-1295</v>
      </c>
      <c r="O278">
        <v>0</v>
      </c>
      <c r="P278">
        <v>17752</v>
      </c>
      <c r="Q278">
        <v>17752</v>
      </c>
      <c r="R278">
        <v>17465</v>
      </c>
      <c r="S278">
        <v>17465</v>
      </c>
      <c r="T278">
        <v>17465</v>
      </c>
      <c r="U278">
        <v>18677</v>
      </c>
      <c r="V278">
        <v>18533</v>
      </c>
      <c r="W278">
        <v>18246</v>
      </c>
      <c r="X278">
        <v>18101</v>
      </c>
    </row>
    <row r="279" spans="1:24" x14ac:dyDescent="0.25">
      <c r="A279" t="s">
        <v>13</v>
      </c>
      <c r="D279" s="27" t="s">
        <v>736</v>
      </c>
      <c r="E279" s="27" t="s">
        <v>737</v>
      </c>
      <c r="F279" s="27" t="s">
        <v>459</v>
      </c>
      <c r="G279" s="27" t="s">
        <v>162</v>
      </c>
      <c r="H279" s="27" t="s">
        <v>145</v>
      </c>
      <c r="I279" s="27" t="s">
        <v>145</v>
      </c>
      <c r="J279">
        <v>12.533329999999999</v>
      </c>
      <c r="K279" s="27" t="s">
        <v>360</v>
      </c>
      <c r="L279">
        <v>16624</v>
      </c>
      <c r="M279">
        <v>16780</v>
      </c>
      <c r="N279">
        <v>-1344</v>
      </c>
      <c r="O279">
        <v>0</v>
      </c>
      <c r="P279">
        <v>16192</v>
      </c>
      <c r="Q279">
        <v>16192</v>
      </c>
      <c r="R279">
        <v>16048</v>
      </c>
      <c r="S279">
        <v>16048</v>
      </c>
      <c r="T279">
        <v>15904</v>
      </c>
      <c r="U279">
        <v>17260</v>
      </c>
      <c r="V279">
        <v>16972</v>
      </c>
      <c r="W279">
        <v>16924</v>
      </c>
      <c r="X279">
        <v>16780</v>
      </c>
    </row>
    <row r="280" spans="1:24" x14ac:dyDescent="0.25">
      <c r="A280" t="s">
        <v>13</v>
      </c>
      <c r="D280" s="27" t="s">
        <v>738</v>
      </c>
      <c r="E280" s="27" t="s">
        <v>739</v>
      </c>
      <c r="F280" s="27" t="s">
        <v>459</v>
      </c>
      <c r="G280" s="27" t="s">
        <v>162</v>
      </c>
      <c r="H280" s="27" t="s">
        <v>145</v>
      </c>
      <c r="I280" s="27" t="s">
        <v>145</v>
      </c>
      <c r="J280">
        <v>29.7</v>
      </c>
      <c r="K280" s="27" t="s">
        <v>360</v>
      </c>
      <c r="L280">
        <v>18584</v>
      </c>
      <c r="M280">
        <v>17095</v>
      </c>
      <c r="N280">
        <v>-1489</v>
      </c>
      <c r="O280">
        <v>0</v>
      </c>
      <c r="P280">
        <v>18440</v>
      </c>
      <c r="Q280">
        <v>18440</v>
      </c>
      <c r="R280">
        <v>18151</v>
      </c>
      <c r="S280">
        <v>18151</v>
      </c>
      <c r="T280">
        <v>18007</v>
      </c>
      <c r="U280">
        <v>18007</v>
      </c>
      <c r="V280">
        <v>17671</v>
      </c>
      <c r="W280">
        <v>17384</v>
      </c>
      <c r="X280">
        <v>17240</v>
      </c>
    </row>
    <row r="281" spans="1:24" x14ac:dyDescent="0.25">
      <c r="A281" t="s">
        <v>13</v>
      </c>
      <c r="D281" s="27" t="s">
        <v>740</v>
      </c>
      <c r="E281" s="27" t="s">
        <v>741</v>
      </c>
      <c r="F281" s="27" t="s">
        <v>459</v>
      </c>
      <c r="G281" s="27" t="s">
        <v>162</v>
      </c>
      <c r="H281" s="27" t="s">
        <v>145</v>
      </c>
      <c r="I281" s="27" t="s">
        <v>145</v>
      </c>
      <c r="J281">
        <v>24.9</v>
      </c>
      <c r="K281" s="27" t="s">
        <v>360</v>
      </c>
      <c r="L281">
        <v>19505</v>
      </c>
      <c r="M281">
        <v>18183</v>
      </c>
      <c r="N281">
        <v>-1322</v>
      </c>
      <c r="O281">
        <v>0</v>
      </c>
      <c r="P281">
        <v>19361</v>
      </c>
      <c r="Q281">
        <v>19217</v>
      </c>
      <c r="R281">
        <v>19073</v>
      </c>
      <c r="S281">
        <v>18928</v>
      </c>
      <c r="T281">
        <v>18640</v>
      </c>
      <c r="U281">
        <v>18615</v>
      </c>
      <c r="V281">
        <v>18471</v>
      </c>
      <c r="W281">
        <v>18327</v>
      </c>
      <c r="X281">
        <v>18327</v>
      </c>
    </row>
    <row r="282" spans="1:24" x14ac:dyDescent="0.25">
      <c r="A282" t="s">
        <v>13</v>
      </c>
      <c r="D282" s="27" t="s">
        <v>742</v>
      </c>
      <c r="E282" s="27" t="s">
        <v>743</v>
      </c>
      <c r="F282" s="27" t="s">
        <v>459</v>
      </c>
      <c r="G282" s="27" t="s">
        <v>162</v>
      </c>
      <c r="H282" s="27" t="s">
        <v>145</v>
      </c>
      <c r="I282" s="27" t="s">
        <v>145</v>
      </c>
      <c r="J282">
        <v>24.9</v>
      </c>
      <c r="K282" s="27" t="s">
        <v>360</v>
      </c>
      <c r="L282">
        <v>16767</v>
      </c>
      <c r="M282">
        <v>17210</v>
      </c>
      <c r="N282">
        <v>-1057</v>
      </c>
      <c r="O282">
        <v>0</v>
      </c>
      <c r="P282">
        <v>16623</v>
      </c>
      <c r="Q282">
        <v>16623</v>
      </c>
      <c r="R282">
        <v>16479</v>
      </c>
      <c r="S282">
        <v>16479</v>
      </c>
      <c r="T282">
        <v>16286</v>
      </c>
      <c r="U282">
        <v>17642</v>
      </c>
      <c r="V282">
        <v>17498</v>
      </c>
      <c r="W282">
        <v>17354</v>
      </c>
      <c r="X282">
        <v>17354</v>
      </c>
    </row>
    <row r="283" spans="1:24" x14ac:dyDescent="0.25">
      <c r="A283" t="s">
        <v>13</v>
      </c>
      <c r="D283" s="27" t="s">
        <v>636</v>
      </c>
      <c r="E283" s="27" t="s">
        <v>637</v>
      </c>
      <c r="F283" s="27" t="s">
        <v>459</v>
      </c>
      <c r="G283" s="27" t="s">
        <v>162</v>
      </c>
      <c r="H283" s="27" t="s">
        <v>145</v>
      </c>
      <c r="I283" s="27" t="s">
        <v>145</v>
      </c>
      <c r="J283">
        <v>24.9</v>
      </c>
      <c r="K283" s="27" t="s">
        <v>360</v>
      </c>
      <c r="L283">
        <v>19253</v>
      </c>
      <c r="M283">
        <v>17620</v>
      </c>
      <c r="N283">
        <v>-1633.0000000000002</v>
      </c>
      <c r="O283">
        <v>0</v>
      </c>
      <c r="P283">
        <v>19253</v>
      </c>
      <c r="Q283">
        <v>19109</v>
      </c>
      <c r="R283">
        <v>18917</v>
      </c>
      <c r="S283">
        <v>18772</v>
      </c>
      <c r="T283">
        <v>18484</v>
      </c>
      <c r="U283">
        <v>18052</v>
      </c>
      <c r="V283">
        <v>18052</v>
      </c>
      <c r="W283">
        <v>17620</v>
      </c>
      <c r="X283">
        <v>17620</v>
      </c>
    </row>
    <row r="284" spans="1:24" x14ac:dyDescent="0.25">
      <c r="A284" t="s">
        <v>13</v>
      </c>
      <c r="D284" s="27" t="s">
        <v>744</v>
      </c>
      <c r="E284" s="27" t="s">
        <v>745</v>
      </c>
      <c r="F284" s="27" t="s">
        <v>459</v>
      </c>
      <c r="G284" s="27" t="s">
        <v>162</v>
      </c>
      <c r="H284" s="27" t="s">
        <v>145</v>
      </c>
      <c r="I284" s="27" t="s">
        <v>145</v>
      </c>
      <c r="J284">
        <v>24.9</v>
      </c>
      <c r="K284" s="27" t="s">
        <v>360</v>
      </c>
      <c r="L284">
        <v>17517</v>
      </c>
      <c r="M284">
        <v>17673</v>
      </c>
      <c r="N284">
        <v>-1344</v>
      </c>
      <c r="O284">
        <v>0</v>
      </c>
      <c r="P284">
        <v>17469</v>
      </c>
      <c r="Q284">
        <v>17325</v>
      </c>
      <c r="R284">
        <v>17181</v>
      </c>
      <c r="S284">
        <v>17037</v>
      </c>
      <c r="T284">
        <v>16605</v>
      </c>
      <c r="U284">
        <v>17961</v>
      </c>
      <c r="V284">
        <v>17673</v>
      </c>
      <c r="W284">
        <v>17673</v>
      </c>
      <c r="X284">
        <v>17673</v>
      </c>
    </row>
    <row r="285" spans="1:24" x14ac:dyDescent="0.25">
      <c r="A285" t="s">
        <v>13</v>
      </c>
      <c r="D285" s="27" t="s">
        <v>640</v>
      </c>
      <c r="E285" s="27" t="s">
        <v>641</v>
      </c>
      <c r="F285" s="27" t="s">
        <v>459</v>
      </c>
      <c r="G285" s="27" t="s">
        <v>162</v>
      </c>
      <c r="H285" s="27" t="s">
        <v>145</v>
      </c>
      <c r="I285" s="27" t="s">
        <v>145</v>
      </c>
      <c r="J285">
        <v>24.9</v>
      </c>
      <c r="K285" s="27" t="s">
        <v>360</v>
      </c>
      <c r="L285">
        <v>17857</v>
      </c>
      <c r="M285">
        <v>16537</v>
      </c>
      <c r="N285">
        <v>-1320</v>
      </c>
      <c r="O285">
        <v>0</v>
      </c>
      <c r="P285">
        <v>17833</v>
      </c>
      <c r="Q285">
        <v>17833</v>
      </c>
      <c r="R285">
        <v>17545</v>
      </c>
      <c r="S285">
        <v>17353</v>
      </c>
      <c r="T285">
        <v>17065</v>
      </c>
      <c r="U285">
        <v>16873</v>
      </c>
      <c r="V285">
        <v>16825</v>
      </c>
      <c r="W285">
        <v>16537</v>
      </c>
      <c r="X285">
        <v>16537</v>
      </c>
    </row>
    <row r="286" spans="1:24" x14ac:dyDescent="0.25">
      <c r="A286" t="s">
        <v>13</v>
      </c>
      <c r="D286" s="27" t="s">
        <v>642</v>
      </c>
      <c r="E286" s="27" t="s">
        <v>643</v>
      </c>
      <c r="F286" s="27" t="s">
        <v>459</v>
      </c>
      <c r="G286" s="27" t="s">
        <v>162</v>
      </c>
      <c r="H286" s="27" t="s">
        <v>145</v>
      </c>
      <c r="I286" s="27" t="s">
        <v>145</v>
      </c>
      <c r="J286">
        <v>24.56</v>
      </c>
      <c r="K286" s="27" t="s">
        <v>360</v>
      </c>
      <c r="L286">
        <v>17573</v>
      </c>
      <c r="M286">
        <v>15931</v>
      </c>
      <c r="N286">
        <v>-1642</v>
      </c>
      <c r="O286">
        <v>0</v>
      </c>
      <c r="P286">
        <v>17428</v>
      </c>
      <c r="Q286">
        <v>17428</v>
      </c>
      <c r="R286">
        <v>16851</v>
      </c>
      <c r="S286">
        <v>16851</v>
      </c>
      <c r="T286">
        <v>16651</v>
      </c>
      <c r="U286">
        <v>16651</v>
      </c>
      <c r="V286">
        <v>16363</v>
      </c>
      <c r="W286">
        <v>16075</v>
      </c>
      <c r="X286">
        <v>16075</v>
      </c>
    </row>
    <row r="287" spans="1:24" x14ac:dyDescent="0.25">
      <c r="A287" t="s">
        <v>13</v>
      </c>
      <c r="D287" s="27" t="s">
        <v>746</v>
      </c>
      <c r="E287" s="27" t="s">
        <v>747</v>
      </c>
      <c r="F287" s="27" t="s">
        <v>459</v>
      </c>
      <c r="G287" s="27" t="s">
        <v>162</v>
      </c>
      <c r="H287" s="27" t="s">
        <v>145</v>
      </c>
      <c r="I287" s="27" t="s">
        <v>145</v>
      </c>
      <c r="J287">
        <v>16.16</v>
      </c>
      <c r="K287" s="27" t="s">
        <v>360</v>
      </c>
      <c r="L287">
        <v>19028</v>
      </c>
      <c r="M287">
        <v>17050</v>
      </c>
      <c r="N287">
        <v>-1978</v>
      </c>
      <c r="O287">
        <v>0</v>
      </c>
      <c r="P287">
        <v>18692</v>
      </c>
      <c r="Q287">
        <v>18692</v>
      </c>
      <c r="R287">
        <v>18645</v>
      </c>
      <c r="S287">
        <v>18453</v>
      </c>
      <c r="T287">
        <v>18166</v>
      </c>
      <c r="U287">
        <v>18022</v>
      </c>
      <c r="V287">
        <v>17686</v>
      </c>
      <c r="W287">
        <v>17638</v>
      </c>
      <c r="X287">
        <v>17338</v>
      </c>
    </row>
    <row r="288" spans="1:24" x14ac:dyDescent="0.25">
      <c r="A288" t="s">
        <v>13</v>
      </c>
      <c r="D288" s="27" t="s">
        <v>646</v>
      </c>
      <c r="E288" s="27" t="s">
        <v>647</v>
      </c>
      <c r="F288" s="27" t="s">
        <v>459</v>
      </c>
      <c r="G288" s="27" t="s">
        <v>162</v>
      </c>
      <c r="H288" s="27" t="s">
        <v>145</v>
      </c>
      <c r="I288" s="27" t="s">
        <v>145</v>
      </c>
      <c r="J288">
        <v>20.56</v>
      </c>
      <c r="K288" s="27" t="s">
        <v>360</v>
      </c>
      <c r="L288">
        <v>17777</v>
      </c>
      <c r="M288">
        <v>17985</v>
      </c>
      <c r="N288">
        <v>-1292</v>
      </c>
      <c r="O288">
        <v>0</v>
      </c>
      <c r="P288">
        <v>17632</v>
      </c>
      <c r="Q288">
        <v>17584</v>
      </c>
      <c r="R288">
        <v>17577</v>
      </c>
      <c r="S288">
        <v>17145</v>
      </c>
      <c r="T288">
        <v>17145</v>
      </c>
      <c r="U288">
        <v>18645</v>
      </c>
      <c r="V288">
        <v>18501</v>
      </c>
      <c r="W288">
        <v>18153</v>
      </c>
      <c r="X288">
        <v>17985</v>
      </c>
    </row>
    <row r="289" spans="1:24" x14ac:dyDescent="0.25">
      <c r="A289" t="s">
        <v>13</v>
      </c>
      <c r="D289" s="27" t="s">
        <v>648</v>
      </c>
      <c r="E289" s="27" t="s">
        <v>649</v>
      </c>
      <c r="F289" s="27" t="s">
        <v>459</v>
      </c>
      <c r="G289" s="27" t="s">
        <v>162</v>
      </c>
      <c r="H289" s="27" t="s">
        <v>145</v>
      </c>
      <c r="I289" s="27" t="s">
        <v>145</v>
      </c>
      <c r="J289">
        <v>20.56</v>
      </c>
      <c r="K289" s="27" t="s">
        <v>360</v>
      </c>
      <c r="L289">
        <v>19241</v>
      </c>
      <c r="M289">
        <v>17704</v>
      </c>
      <c r="N289">
        <v>-1537.0000000000002</v>
      </c>
      <c r="O289">
        <v>0</v>
      </c>
      <c r="P289">
        <v>19025</v>
      </c>
      <c r="Q289">
        <v>19025</v>
      </c>
      <c r="R289">
        <v>19025</v>
      </c>
      <c r="S289">
        <v>18738</v>
      </c>
      <c r="T289">
        <v>18498</v>
      </c>
      <c r="U289">
        <v>18353</v>
      </c>
      <c r="V289">
        <v>18329</v>
      </c>
      <c r="W289">
        <v>18184</v>
      </c>
      <c r="X289">
        <v>17704</v>
      </c>
    </row>
    <row r="290" spans="1:24" x14ac:dyDescent="0.25">
      <c r="A290" t="s">
        <v>13</v>
      </c>
      <c r="D290" s="27" t="s">
        <v>650</v>
      </c>
      <c r="E290" s="27" t="s">
        <v>651</v>
      </c>
      <c r="F290" s="27" t="s">
        <v>459</v>
      </c>
      <c r="G290" s="27" t="s">
        <v>162</v>
      </c>
      <c r="H290" s="27" t="s">
        <v>145</v>
      </c>
      <c r="I290" s="27" t="s">
        <v>145</v>
      </c>
      <c r="J290">
        <v>20.56</v>
      </c>
      <c r="K290" s="27" t="s">
        <v>360</v>
      </c>
      <c r="L290">
        <v>18836</v>
      </c>
      <c r="M290">
        <v>16866</v>
      </c>
      <c r="N290">
        <v>-1970.0000000000002</v>
      </c>
      <c r="O290">
        <v>0</v>
      </c>
      <c r="P290">
        <v>18691</v>
      </c>
      <c r="Q290">
        <v>18691</v>
      </c>
      <c r="R290">
        <v>18546</v>
      </c>
      <c r="S290">
        <v>18402</v>
      </c>
      <c r="T290">
        <v>18114</v>
      </c>
      <c r="U290">
        <v>17538</v>
      </c>
      <c r="V290">
        <v>17394</v>
      </c>
      <c r="W290">
        <v>17059</v>
      </c>
      <c r="X290">
        <v>16866</v>
      </c>
    </row>
    <row r="291" spans="1:24" x14ac:dyDescent="0.25">
      <c r="A291" t="s">
        <v>13</v>
      </c>
      <c r="D291" s="27" t="s">
        <v>748</v>
      </c>
      <c r="E291" s="27" t="s">
        <v>749</v>
      </c>
      <c r="F291" s="27" t="s">
        <v>459</v>
      </c>
      <c r="G291" s="27" t="s">
        <v>162</v>
      </c>
      <c r="H291" s="27" t="s">
        <v>145</v>
      </c>
      <c r="I291" s="27" t="s">
        <v>145</v>
      </c>
      <c r="J291">
        <v>20.56</v>
      </c>
      <c r="K291" s="27" t="s">
        <v>360</v>
      </c>
      <c r="L291">
        <v>18443</v>
      </c>
      <c r="M291">
        <v>17440</v>
      </c>
      <c r="N291">
        <v>-1003</v>
      </c>
      <c r="O291">
        <v>0</v>
      </c>
      <c r="P291">
        <v>18275</v>
      </c>
      <c r="Q291">
        <v>18227</v>
      </c>
      <c r="R291">
        <v>18226</v>
      </c>
      <c r="S291">
        <v>18226</v>
      </c>
      <c r="T291">
        <v>18082</v>
      </c>
      <c r="U291">
        <v>17866</v>
      </c>
      <c r="V291">
        <v>17867</v>
      </c>
      <c r="W291">
        <v>17584</v>
      </c>
      <c r="X291">
        <v>17584</v>
      </c>
    </row>
    <row r="292" spans="1:24" x14ac:dyDescent="0.25">
      <c r="A292" t="s">
        <v>13</v>
      </c>
      <c r="D292" s="27" t="s">
        <v>654</v>
      </c>
      <c r="E292" s="27" t="s">
        <v>655</v>
      </c>
      <c r="F292" s="27" t="s">
        <v>459</v>
      </c>
      <c r="G292" s="27" t="s">
        <v>162</v>
      </c>
      <c r="H292" s="27" t="s">
        <v>145</v>
      </c>
      <c r="I292" s="27" t="s">
        <v>145</v>
      </c>
      <c r="J292">
        <v>20.56</v>
      </c>
      <c r="K292" s="27" t="s">
        <v>360</v>
      </c>
      <c r="L292">
        <v>19043</v>
      </c>
      <c r="M292">
        <v>17079</v>
      </c>
      <c r="N292">
        <v>-1963.9999999999998</v>
      </c>
      <c r="O292">
        <v>0</v>
      </c>
      <c r="P292">
        <v>19042</v>
      </c>
      <c r="Q292">
        <v>19041</v>
      </c>
      <c r="R292">
        <v>18177</v>
      </c>
      <c r="S292">
        <v>18178</v>
      </c>
      <c r="T292">
        <v>17986</v>
      </c>
      <c r="U292">
        <v>17698</v>
      </c>
      <c r="V292">
        <v>17554</v>
      </c>
      <c r="W292">
        <v>17127</v>
      </c>
      <c r="X292">
        <v>17079</v>
      </c>
    </row>
    <row r="293" spans="1:24" x14ac:dyDescent="0.25">
      <c r="A293" t="s">
        <v>13</v>
      </c>
      <c r="D293" s="27" t="s">
        <v>656</v>
      </c>
      <c r="E293" s="27" t="s">
        <v>657</v>
      </c>
      <c r="F293" s="27" t="s">
        <v>459</v>
      </c>
      <c r="G293" s="27" t="s">
        <v>162</v>
      </c>
      <c r="H293" s="27" t="s">
        <v>145</v>
      </c>
      <c r="I293" s="27" t="s">
        <v>145</v>
      </c>
      <c r="J293">
        <v>21.76</v>
      </c>
      <c r="K293" s="27" t="s">
        <v>360</v>
      </c>
      <c r="L293">
        <v>19609</v>
      </c>
      <c r="M293">
        <v>18726</v>
      </c>
      <c r="N293">
        <v>-883</v>
      </c>
      <c r="O293">
        <v>0</v>
      </c>
      <c r="P293">
        <v>19026</v>
      </c>
      <c r="Q293">
        <v>19026</v>
      </c>
      <c r="R293">
        <v>19026</v>
      </c>
      <c r="S293">
        <v>18882</v>
      </c>
      <c r="T293">
        <v>18882</v>
      </c>
      <c r="U293">
        <v>18738</v>
      </c>
      <c r="V293">
        <v>18738</v>
      </c>
      <c r="W293">
        <v>18726</v>
      </c>
      <c r="X293">
        <v>18726</v>
      </c>
    </row>
    <row r="294" spans="1:24" x14ac:dyDescent="0.25">
      <c r="A294" t="s">
        <v>13</v>
      </c>
      <c r="D294" s="27" t="s">
        <v>750</v>
      </c>
      <c r="E294" s="27" t="s">
        <v>751</v>
      </c>
      <c r="F294" s="27" t="s">
        <v>459</v>
      </c>
      <c r="G294" s="27" t="s">
        <v>162</v>
      </c>
      <c r="H294" s="27" t="s">
        <v>145</v>
      </c>
      <c r="I294" s="27" t="s">
        <v>145</v>
      </c>
      <c r="J294">
        <v>27.8</v>
      </c>
      <c r="K294" s="27" t="s">
        <v>360</v>
      </c>
      <c r="L294">
        <v>19742</v>
      </c>
      <c r="M294">
        <v>18358</v>
      </c>
      <c r="N294">
        <v>-1384</v>
      </c>
      <c r="O294">
        <v>0</v>
      </c>
      <c r="P294">
        <v>19723</v>
      </c>
      <c r="Q294">
        <v>19723</v>
      </c>
      <c r="R294">
        <v>19578</v>
      </c>
      <c r="S294">
        <v>19234</v>
      </c>
      <c r="T294">
        <v>19078</v>
      </c>
      <c r="U294">
        <v>18934</v>
      </c>
      <c r="V294">
        <v>18934</v>
      </c>
      <c r="W294">
        <v>18646</v>
      </c>
      <c r="X294">
        <v>18646</v>
      </c>
    </row>
    <row r="295" spans="1:24" x14ac:dyDescent="0.25">
      <c r="A295" t="s">
        <v>13</v>
      </c>
      <c r="D295" s="27" t="s">
        <v>660</v>
      </c>
      <c r="E295" s="27" t="s">
        <v>661</v>
      </c>
      <c r="F295" s="27" t="s">
        <v>459</v>
      </c>
      <c r="G295" s="27" t="s">
        <v>162</v>
      </c>
      <c r="H295" s="27" t="s">
        <v>145</v>
      </c>
      <c r="I295" s="27" t="s">
        <v>145</v>
      </c>
      <c r="J295">
        <v>17.760000000000002</v>
      </c>
      <c r="K295" s="27" t="s">
        <v>360</v>
      </c>
      <c r="L295">
        <v>19222</v>
      </c>
      <c r="M295">
        <v>17779</v>
      </c>
      <c r="N295">
        <v>-1443</v>
      </c>
      <c r="O295">
        <v>0</v>
      </c>
      <c r="P295">
        <v>18790</v>
      </c>
      <c r="Q295">
        <v>18646</v>
      </c>
      <c r="R295">
        <v>18358</v>
      </c>
      <c r="S295">
        <v>18358</v>
      </c>
      <c r="T295">
        <v>18070</v>
      </c>
      <c r="U295">
        <v>17926</v>
      </c>
      <c r="V295">
        <v>17925</v>
      </c>
      <c r="W295">
        <v>17924</v>
      </c>
      <c r="X295">
        <v>17780</v>
      </c>
    </row>
    <row r="296" spans="1:24" x14ac:dyDescent="0.25">
      <c r="A296" t="s">
        <v>13</v>
      </c>
      <c r="D296" s="27" t="s">
        <v>662</v>
      </c>
      <c r="E296" s="27" t="s">
        <v>663</v>
      </c>
      <c r="F296" s="27" t="s">
        <v>459</v>
      </c>
      <c r="G296" s="27" t="s">
        <v>162</v>
      </c>
      <c r="H296" s="27" t="s">
        <v>145</v>
      </c>
      <c r="I296" s="27" t="s">
        <v>145</v>
      </c>
      <c r="J296">
        <v>17.760000000000002</v>
      </c>
      <c r="K296" s="27" t="s">
        <v>360</v>
      </c>
      <c r="L296">
        <v>18645</v>
      </c>
      <c r="M296">
        <v>17252</v>
      </c>
      <c r="N296">
        <v>-1393</v>
      </c>
      <c r="O296">
        <v>0</v>
      </c>
      <c r="P296">
        <v>18501</v>
      </c>
      <c r="Q296">
        <v>18357</v>
      </c>
      <c r="R296">
        <v>17925</v>
      </c>
      <c r="S296">
        <v>17780</v>
      </c>
      <c r="T296">
        <v>17636</v>
      </c>
      <c r="U296">
        <v>17588</v>
      </c>
      <c r="V296">
        <v>17396</v>
      </c>
      <c r="W296">
        <v>17396</v>
      </c>
      <c r="X296">
        <v>17396</v>
      </c>
    </row>
    <row r="297" spans="1:24" x14ac:dyDescent="0.25">
      <c r="A297" t="s">
        <v>13</v>
      </c>
      <c r="D297" s="27" t="s">
        <v>664</v>
      </c>
      <c r="E297" s="27" t="s">
        <v>665</v>
      </c>
      <c r="F297" s="27" t="s">
        <v>459</v>
      </c>
      <c r="G297" s="27" t="s">
        <v>162</v>
      </c>
      <c r="H297" s="27" t="s">
        <v>145</v>
      </c>
      <c r="I297" s="27" t="s">
        <v>145</v>
      </c>
      <c r="J297">
        <v>17.760000000000002</v>
      </c>
      <c r="K297" s="27" t="s">
        <v>360</v>
      </c>
      <c r="L297">
        <v>19594</v>
      </c>
      <c r="M297">
        <v>18106</v>
      </c>
      <c r="N297">
        <v>-1488</v>
      </c>
      <c r="O297">
        <v>0</v>
      </c>
      <c r="P297">
        <v>19306</v>
      </c>
      <c r="Q297">
        <v>19162</v>
      </c>
      <c r="R297">
        <v>18874</v>
      </c>
      <c r="S297">
        <v>18730</v>
      </c>
      <c r="T297">
        <v>18730</v>
      </c>
      <c r="U297">
        <v>18442</v>
      </c>
      <c r="V297">
        <v>18250</v>
      </c>
      <c r="W297">
        <v>18250</v>
      </c>
      <c r="X297">
        <v>18106</v>
      </c>
    </row>
    <row r="298" spans="1:24" x14ac:dyDescent="0.25">
      <c r="A298" t="s">
        <v>13</v>
      </c>
      <c r="D298" s="27" t="s">
        <v>666</v>
      </c>
      <c r="E298" s="27" t="s">
        <v>667</v>
      </c>
      <c r="F298" s="27" t="s">
        <v>459</v>
      </c>
      <c r="G298" s="27" t="s">
        <v>162</v>
      </c>
      <c r="H298" s="27" t="s">
        <v>145</v>
      </c>
      <c r="I298" s="27" t="s">
        <v>145</v>
      </c>
      <c r="J298">
        <v>17.760000000000002</v>
      </c>
      <c r="K298" s="27" t="s">
        <v>360</v>
      </c>
      <c r="L298">
        <v>19789</v>
      </c>
      <c r="M298">
        <v>18661</v>
      </c>
      <c r="N298">
        <v>-1128</v>
      </c>
      <c r="O298">
        <v>0</v>
      </c>
      <c r="P298">
        <v>19549</v>
      </c>
      <c r="Q298">
        <v>19405</v>
      </c>
      <c r="R298">
        <v>19357</v>
      </c>
      <c r="S298">
        <v>19357</v>
      </c>
      <c r="T298">
        <v>18901</v>
      </c>
      <c r="U298">
        <v>18901</v>
      </c>
      <c r="V298">
        <v>18853</v>
      </c>
      <c r="W298">
        <v>18805</v>
      </c>
      <c r="X298">
        <v>18805</v>
      </c>
    </row>
    <row r="299" spans="1:24" x14ac:dyDescent="0.25">
      <c r="A299" t="s">
        <v>13</v>
      </c>
      <c r="D299" s="27" t="s">
        <v>668</v>
      </c>
      <c r="E299" s="27" t="s">
        <v>669</v>
      </c>
      <c r="F299" s="27" t="s">
        <v>459</v>
      </c>
      <c r="G299" s="27" t="s">
        <v>162</v>
      </c>
      <c r="H299" s="27" t="s">
        <v>145</v>
      </c>
      <c r="I299" s="27" t="s">
        <v>145</v>
      </c>
      <c r="J299">
        <v>17.760000000000002</v>
      </c>
      <c r="K299" s="27" t="s">
        <v>360</v>
      </c>
      <c r="L299">
        <v>18167</v>
      </c>
      <c r="M299">
        <v>17098</v>
      </c>
      <c r="N299">
        <v>-1069</v>
      </c>
      <c r="O299">
        <v>0</v>
      </c>
      <c r="P299">
        <v>17855</v>
      </c>
      <c r="Q299">
        <v>17855</v>
      </c>
      <c r="R299">
        <v>17567</v>
      </c>
      <c r="S299">
        <v>17387</v>
      </c>
      <c r="T299">
        <v>17386</v>
      </c>
      <c r="U299">
        <v>17242</v>
      </c>
      <c r="V299">
        <v>17242</v>
      </c>
      <c r="W299">
        <v>17098</v>
      </c>
      <c r="X299">
        <v>17098</v>
      </c>
    </row>
    <row r="300" spans="1:24" x14ac:dyDescent="0.25">
      <c r="A300" t="s">
        <v>13</v>
      </c>
      <c r="D300" s="27" t="s">
        <v>670</v>
      </c>
      <c r="E300" s="27" t="s">
        <v>671</v>
      </c>
      <c r="F300" s="27" t="s">
        <v>459</v>
      </c>
      <c r="G300" s="27" t="s">
        <v>162</v>
      </c>
      <c r="H300" s="27" t="s">
        <v>145</v>
      </c>
      <c r="I300" s="27" t="s">
        <v>145</v>
      </c>
      <c r="J300">
        <v>18.5</v>
      </c>
      <c r="K300" s="27" t="s">
        <v>360</v>
      </c>
      <c r="L300">
        <v>17894</v>
      </c>
      <c r="M300">
        <v>16664</v>
      </c>
      <c r="N300">
        <v>-1230</v>
      </c>
      <c r="O300">
        <v>0</v>
      </c>
      <c r="P300">
        <v>17750</v>
      </c>
      <c r="Q300">
        <v>17750</v>
      </c>
      <c r="R300">
        <v>17312</v>
      </c>
      <c r="S300">
        <v>17312</v>
      </c>
      <c r="T300">
        <v>17168</v>
      </c>
      <c r="U300">
        <v>17024</v>
      </c>
      <c r="V300">
        <v>16832</v>
      </c>
      <c r="W300">
        <v>16808</v>
      </c>
      <c r="X300">
        <v>16808</v>
      </c>
    </row>
    <row r="301" spans="1:24" x14ac:dyDescent="0.25">
      <c r="A301" t="s">
        <v>13</v>
      </c>
      <c r="D301" s="27" t="s">
        <v>672</v>
      </c>
      <c r="E301" s="27" t="s">
        <v>673</v>
      </c>
      <c r="F301" s="27" t="s">
        <v>459</v>
      </c>
      <c r="G301" s="27" t="s">
        <v>162</v>
      </c>
      <c r="H301" s="27" t="s">
        <v>145</v>
      </c>
      <c r="I301" s="27" t="s">
        <v>145</v>
      </c>
      <c r="J301">
        <v>24.66667</v>
      </c>
      <c r="K301" s="27" t="s">
        <v>360</v>
      </c>
      <c r="L301">
        <v>18525</v>
      </c>
      <c r="M301">
        <v>16843</v>
      </c>
      <c r="N301">
        <v>-1682.0000000000002</v>
      </c>
      <c r="O301">
        <v>0</v>
      </c>
      <c r="P301">
        <v>18092</v>
      </c>
      <c r="Q301">
        <v>18092</v>
      </c>
      <c r="R301">
        <v>17948</v>
      </c>
      <c r="S301">
        <v>17803</v>
      </c>
      <c r="T301">
        <v>17515</v>
      </c>
      <c r="U301">
        <v>17179</v>
      </c>
      <c r="V301">
        <v>17179</v>
      </c>
      <c r="W301">
        <v>16843</v>
      </c>
      <c r="X301">
        <v>16843</v>
      </c>
    </row>
    <row r="302" spans="1:24" x14ac:dyDescent="0.25">
      <c r="A302" t="s">
        <v>13</v>
      </c>
      <c r="D302" s="27" t="s">
        <v>752</v>
      </c>
      <c r="E302" s="27" t="s">
        <v>753</v>
      </c>
      <c r="F302" s="27" t="s">
        <v>459</v>
      </c>
      <c r="G302" s="27" t="s">
        <v>162</v>
      </c>
      <c r="H302" s="27" t="s">
        <v>145</v>
      </c>
      <c r="I302" s="27" t="s">
        <v>145</v>
      </c>
      <c r="J302">
        <v>28.33333</v>
      </c>
      <c r="K302" s="27" t="s">
        <v>360</v>
      </c>
      <c r="L302">
        <v>17873</v>
      </c>
      <c r="M302">
        <v>17616</v>
      </c>
      <c r="N302">
        <v>-1756.9999999999998</v>
      </c>
      <c r="O302">
        <v>0</v>
      </c>
      <c r="P302">
        <v>17729</v>
      </c>
      <c r="Q302">
        <v>17729</v>
      </c>
      <c r="R302">
        <v>17585</v>
      </c>
      <c r="S302">
        <v>17298</v>
      </c>
      <c r="T302">
        <v>16986</v>
      </c>
      <c r="U302">
        <v>18198</v>
      </c>
      <c r="V302">
        <v>18054</v>
      </c>
      <c r="W302">
        <v>18048</v>
      </c>
      <c r="X302">
        <v>17616</v>
      </c>
    </row>
    <row r="303" spans="1:24" x14ac:dyDescent="0.25">
      <c r="A303" t="s">
        <v>13</v>
      </c>
      <c r="D303" s="27" t="s">
        <v>676</v>
      </c>
      <c r="E303" s="27" t="s">
        <v>677</v>
      </c>
      <c r="F303" s="27" t="s">
        <v>459</v>
      </c>
      <c r="G303" s="27" t="s">
        <v>162</v>
      </c>
      <c r="H303" s="27" t="s">
        <v>145</v>
      </c>
      <c r="I303" s="27" t="s">
        <v>145</v>
      </c>
      <c r="J303">
        <v>28.33333</v>
      </c>
      <c r="K303" s="27" t="s">
        <v>360</v>
      </c>
      <c r="L303">
        <v>18247</v>
      </c>
      <c r="M303">
        <v>17408</v>
      </c>
      <c r="N303">
        <v>-838.99999999999989</v>
      </c>
      <c r="O303">
        <v>0</v>
      </c>
      <c r="P303">
        <v>18103</v>
      </c>
      <c r="Q303">
        <v>17959</v>
      </c>
      <c r="R303">
        <v>17863</v>
      </c>
      <c r="S303">
        <v>17839</v>
      </c>
      <c r="T303">
        <v>17839</v>
      </c>
      <c r="U303">
        <v>17407</v>
      </c>
      <c r="V303">
        <v>17408</v>
      </c>
      <c r="W303">
        <v>17408</v>
      </c>
      <c r="X303">
        <v>17408</v>
      </c>
    </row>
    <row r="304" spans="1:24" x14ac:dyDescent="0.25">
      <c r="A304" t="s">
        <v>13</v>
      </c>
      <c r="D304" s="27" t="s">
        <v>678</v>
      </c>
      <c r="E304" s="27" t="s">
        <v>679</v>
      </c>
      <c r="F304" s="27" t="s">
        <v>459</v>
      </c>
      <c r="G304" s="27" t="s">
        <v>162</v>
      </c>
      <c r="H304" s="27" t="s">
        <v>145</v>
      </c>
      <c r="I304" s="27" t="s">
        <v>145</v>
      </c>
      <c r="J304">
        <v>28.33333</v>
      </c>
      <c r="K304" s="27" t="s">
        <v>360</v>
      </c>
      <c r="L304">
        <v>18453</v>
      </c>
      <c r="M304">
        <v>17085</v>
      </c>
      <c r="N304">
        <v>-1368</v>
      </c>
      <c r="O304">
        <v>0</v>
      </c>
      <c r="P304">
        <v>18020</v>
      </c>
      <c r="Q304">
        <v>17876</v>
      </c>
      <c r="R304">
        <v>17804</v>
      </c>
      <c r="S304">
        <v>17660</v>
      </c>
      <c r="T304">
        <v>17516</v>
      </c>
      <c r="U304">
        <v>17372</v>
      </c>
      <c r="V304">
        <v>17228</v>
      </c>
      <c r="W304">
        <v>17085</v>
      </c>
      <c r="X304">
        <v>17085</v>
      </c>
    </row>
    <row r="305" spans="1:24" x14ac:dyDescent="0.25">
      <c r="A305" t="s">
        <v>13</v>
      </c>
      <c r="D305" s="27" t="s">
        <v>680</v>
      </c>
      <c r="E305" s="27" t="s">
        <v>681</v>
      </c>
      <c r="F305" s="27" t="s">
        <v>459</v>
      </c>
      <c r="G305" s="27" t="s">
        <v>162</v>
      </c>
      <c r="H305" s="27" t="s">
        <v>145</v>
      </c>
      <c r="I305" s="27" t="s">
        <v>145</v>
      </c>
      <c r="J305">
        <v>28.33333</v>
      </c>
      <c r="K305" s="27" t="s">
        <v>360</v>
      </c>
      <c r="L305">
        <v>17095</v>
      </c>
      <c r="M305">
        <v>15583</v>
      </c>
      <c r="N305">
        <v>-1512</v>
      </c>
      <c r="O305">
        <v>0</v>
      </c>
      <c r="P305">
        <v>16615</v>
      </c>
      <c r="Q305">
        <v>16615</v>
      </c>
      <c r="R305">
        <v>16471</v>
      </c>
      <c r="S305">
        <v>16471</v>
      </c>
      <c r="T305">
        <v>16471</v>
      </c>
      <c r="U305">
        <v>16039</v>
      </c>
      <c r="V305">
        <v>16039</v>
      </c>
      <c r="W305">
        <v>15583</v>
      </c>
      <c r="X305">
        <v>15583</v>
      </c>
    </row>
    <row r="306" spans="1:24" x14ac:dyDescent="0.25">
      <c r="A306" t="s">
        <v>13</v>
      </c>
      <c r="D306" s="27" t="s">
        <v>682</v>
      </c>
      <c r="E306" s="27" t="s">
        <v>683</v>
      </c>
      <c r="F306" s="27" t="s">
        <v>459</v>
      </c>
      <c r="G306" s="27" t="s">
        <v>162</v>
      </c>
      <c r="H306" s="27" t="s">
        <v>145</v>
      </c>
      <c r="I306" s="27" t="s">
        <v>145</v>
      </c>
      <c r="J306">
        <v>28.33333</v>
      </c>
      <c r="K306" s="27" t="s">
        <v>360</v>
      </c>
      <c r="L306">
        <v>18094</v>
      </c>
      <c r="M306">
        <v>16216</v>
      </c>
      <c r="N306">
        <v>-3378</v>
      </c>
      <c r="O306">
        <v>0</v>
      </c>
      <c r="P306">
        <v>17782</v>
      </c>
      <c r="Q306">
        <v>17494</v>
      </c>
      <c r="R306">
        <v>16917</v>
      </c>
      <c r="S306">
        <v>16773</v>
      </c>
      <c r="T306">
        <v>16348</v>
      </c>
      <c r="U306">
        <v>17800</v>
      </c>
      <c r="V306">
        <v>17224</v>
      </c>
      <c r="W306">
        <v>16504</v>
      </c>
      <c r="X306">
        <v>16359.999999999998</v>
      </c>
    </row>
    <row r="307" spans="1:24" x14ac:dyDescent="0.25">
      <c r="A307" t="s">
        <v>13</v>
      </c>
      <c r="D307" t="s">
        <v>15</v>
      </c>
      <c r="J307">
        <f>SUBTOTAL(109,Item[Profit %])</f>
        <v>8691.0720199999814</v>
      </c>
      <c r="L307">
        <f>SUBTOTAL(109,Item[Qty on Start Date])</f>
        <v>3083345</v>
      </c>
      <c r="M307">
        <f>SUBTOTAL(109,Item[Qty on Hand])</f>
        <v>2745046</v>
      </c>
      <c r="N307">
        <f>SUBTOTAL(109,Item[Sales Qty])</f>
        <v>-1189361</v>
      </c>
      <c r="O307">
        <f>SUBTOTAL(109,Item[Negative Adjustments])</f>
        <v>0</v>
      </c>
      <c r="P307">
        <f>SUBTOTAL(109,Item[Qty @ end of P1])</f>
        <v>2946446</v>
      </c>
      <c r="Q307">
        <f>SUBTOTAL(109,Item[Qty @ end of P2])</f>
        <v>2882642</v>
      </c>
      <c r="R307">
        <f>SUBTOTAL(109,Item[Qty @ end of P3])</f>
        <v>2716324</v>
      </c>
      <c r="S307">
        <f>SUBTOTAL(109,Item[Qty @ end of P4])</f>
        <v>2569688</v>
      </c>
      <c r="T307">
        <f>SUBTOTAL(109,Item[Qty @ end of P5])</f>
        <v>2411416</v>
      </c>
      <c r="U307">
        <f>SUBTOTAL(109,Item[Qty @ end of P6])</f>
        <v>2811247</v>
      </c>
      <c r="V307">
        <f>SUBTOTAL(109,Item[Qty @ end of P7])</f>
        <v>2703287</v>
      </c>
      <c r="W307">
        <f>SUBTOTAL(109,Item[Qty @ end of P8])</f>
        <v>2529684</v>
      </c>
      <c r="X307">
        <f>SUBTOTAL(109,Item[Qty @ end of P9])</f>
        <v>2769875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7"/>
  <sheetViews>
    <sheetView topLeftCell="B2" workbookViewId="0"/>
  </sheetViews>
  <sheetFormatPr defaultRowHeight="15" x14ac:dyDescent="0.25"/>
  <cols>
    <col min="1" max="1" width="9.140625" hidden="1" customWidth="1"/>
    <col min="2" max="2" width="15.85546875" bestFit="1" customWidth="1"/>
    <col min="3" max="3" width="23.28515625" bestFit="1" customWidth="1"/>
    <col min="4" max="4" width="186" bestFit="1" customWidth="1"/>
  </cols>
  <sheetData>
    <row r="1" spans="1:4" hidden="1" x14ac:dyDescent="0.25">
      <c r="A1" t="s">
        <v>103</v>
      </c>
    </row>
    <row r="2" spans="1:4" x14ac:dyDescent="0.25">
      <c r="B2" s="22" t="s">
        <v>84</v>
      </c>
    </row>
    <row r="3" spans="1:4" x14ac:dyDescent="0.25">
      <c r="B3" s="23" t="s">
        <v>85</v>
      </c>
      <c r="C3" s="23" t="s">
        <v>86</v>
      </c>
      <c r="D3" s="23" t="s">
        <v>87</v>
      </c>
    </row>
    <row r="4" spans="1:4" x14ac:dyDescent="0.25">
      <c r="B4">
        <v>1</v>
      </c>
      <c r="C4" t="s">
        <v>90</v>
      </c>
      <c r="D4" t="s">
        <v>91</v>
      </c>
    </row>
    <row r="5" spans="1:4" x14ac:dyDescent="0.25">
      <c r="B5">
        <v>2</v>
      </c>
      <c r="C5" t="s">
        <v>92</v>
      </c>
      <c r="D5" t="s">
        <v>93</v>
      </c>
    </row>
    <row r="6" spans="1:4" x14ac:dyDescent="0.25">
      <c r="B6">
        <v>3</v>
      </c>
      <c r="C6" t="s">
        <v>94</v>
      </c>
      <c r="D6" t="s">
        <v>95</v>
      </c>
    </row>
    <row r="7" spans="1:4" x14ac:dyDescent="0.25">
      <c r="B7">
        <v>4</v>
      </c>
      <c r="C7" t="s">
        <v>96</v>
      </c>
      <c r="D7" t="s">
        <v>97</v>
      </c>
    </row>
    <row r="9" spans="1:4" x14ac:dyDescent="0.25">
      <c r="B9" s="22" t="s">
        <v>88</v>
      </c>
    </row>
    <row r="10" spans="1:4" x14ac:dyDescent="0.25">
      <c r="B10" s="23" t="s">
        <v>85</v>
      </c>
      <c r="C10" s="23" t="s">
        <v>89</v>
      </c>
      <c r="D10" s="23" t="s">
        <v>87</v>
      </c>
    </row>
    <row r="13" spans="1:4" x14ac:dyDescent="0.25">
      <c r="B13" s="22" t="s">
        <v>98</v>
      </c>
      <c r="C13" t="s">
        <v>99</v>
      </c>
    </row>
    <row r="14" spans="1:4" x14ac:dyDescent="0.25">
      <c r="C14" t="s">
        <v>100</v>
      </c>
    </row>
    <row r="16" spans="1:4" x14ac:dyDescent="0.25">
      <c r="C16" t="s">
        <v>101</v>
      </c>
    </row>
    <row r="17" spans="3:3" x14ac:dyDescent="0.25">
      <c r="C17"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9"/>
  <sheetViews>
    <sheetView workbookViewId="0"/>
  </sheetViews>
  <sheetFormatPr defaultRowHeight="15" x14ac:dyDescent="0.25"/>
  <sheetData>
    <row r="1" spans="1:25" x14ac:dyDescent="0.25">
      <c r="A1" s="3" t="s">
        <v>2674</v>
      </c>
      <c r="C1" s="3" t="s">
        <v>0</v>
      </c>
      <c r="D1" s="3" t="s">
        <v>1</v>
      </c>
      <c r="E1" s="3" t="s">
        <v>454</v>
      </c>
    </row>
    <row r="3" spans="1:25" x14ac:dyDescent="0.25">
      <c r="A3" s="3" t="s">
        <v>82</v>
      </c>
      <c r="C3" s="3" t="s">
        <v>8</v>
      </c>
      <c r="D3" s="3" t="s">
        <v>989</v>
      </c>
      <c r="E3" s="3" t="s">
        <v>453</v>
      </c>
    </row>
    <row r="4" spans="1:25" x14ac:dyDescent="0.25">
      <c r="A4" s="3" t="s">
        <v>82</v>
      </c>
      <c r="C4" s="3" t="s">
        <v>9</v>
      </c>
      <c r="D4" s="3" t="s">
        <v>990</v>
      </c>
      <c r="E4" s="3" t="s">
        <v>453</v>
      </c>
    </row>
    <row r="5" spans="1:25" x14ac:dyDescent="0.25">
      <c r="A5" s="3" t="s">
        <v>51</v>
      </c>
      <c r="C5" s="3" t="s">
        <v>52</v>
      </c>
      <c r="D5" s="3" t="s">
        <v>53</v>
      </c>
      <c r="Q5" s="3" t="s">
        <v>20</v>
      </c>
      <c r="R5" s="3" t="s">
        <v>2642</v>
      </c>
    </row>
    <row r="6" spans="1:25" x14ac:dyDescent="0.25">
      <c r="A6" s="3" t="s">
        <v>51</v>
      </c>
      <c r="C6" s="3" t="s">
        <v>54</v>
      </c>
      <c r="D6" s="3" t="s">
        <v>127</v>
      </c>
      <c r="Q6" s="3" t="s">
        <v>59</v>
      </c>
      <c r="R6" s="3" t="s">
        <v>2643</v>
      </c>
    </row>
    <row r="8" spans="1:25" x14ac:dyDescent="0.25">
      <c r="A8" s="3" t="s">
        <v>57</v>
      </c>
      <c r="C8" s="3" t="s">
        <v>55</v>
      </c>
      <c r="D8" s="3" t="s">
        <v>56</v>
      </c>
    </row>
    <row r="9" spans="1:25" x14ac:dyDescent="0.25">
      <c r="A9" s="3" t="s">
        <v>57</v>
      </c>
      <c r="C9" s="3" t="s">
        <v>7</v>
      </c>
    </row>
    <row r="10" spans="1:25" x14ac:dyDescent="0.25">
      <c r="A10" s="3" t="s">
        <v>51</v>
      </c>
      <c r="C10" s="3" t="s">
        <v>11</v>
      </c>
      <c r="Q10" s="3" t="s">
        <v>19</v>
      </c>
      <c r="R10" s="3" t="s">
        <v>18</v>
      </c>
      <c r="S10" s="3" t="s">
        <v>23</v>
      </c>
      <c r="T10" s="3" t="s">
        <v>24</v>
      </c>
      <c r="U10" s="3" t="s">
        <v>22</v>
      </c>
      <c r="V10" s="3" t="s">
        <v>25</v>
      </c>
      <c r="W10" s="3" t="s">
        <v>29</v>
      </c>
      <c r="X10" s="3" t="s">
        <v>26</v>
      </c>
      <c r="Y10" s="3" t="s">
        <v>17</v>
      </c>
    </row>
    <row r="11" spans="1:25" x14ac:dyDescent="0.25">
      <c r="A11" s="3" t="s">
        <v>51</v>
      </c>
      <c r="C11" s="3" t="s">
        <v>58</v>
      </c>
      <c r="D11" s="3" t="s">
        <v>128</v>
      </c>
      <c r="E11" s="3" t="s">
        <v>63</v>
      </c>
      <c r="Q11" s="3" t="s">
        <v>64</v>
      </c>
    </row>
    <row r="12" spans="1:25" x14ac:dyDescent="0.25">
      <c r="A12" s="3" t="s">
        <v>51</v>
      </c>
      <c r="C12" s="3" t="s">
        <v>5</v>
      </c>
      <c r="Q12" s="3" t="s">
        <v>2644</v>
      </c>
      <c r="R12" s="3" t="s">
        <v>2645</v>
      </c>
      <c r="S12" s="3" t="s">
        <v>2646</v>
      </c>
      <c r="T12" s="3" t="s">
        <v>2647</v>
      </c>
      <c r="U12" s="3" t="s">
        <v>2648</v>
      </c>
      <c r="V12" s="3" t="s">
        <v>2649</v>
      </c>
      <c r="W12" s="3" t="s">
        <v>2650</v>
      </c>
      <c r="X12" s="3" t="s">
        <v>2651</v>
      </c>
      <c r="Y12" s="3" t="s">
        <v>2652</v>
      </c>
    </row>
    <row r="13" spans="1:25" x14ac:dyDescent="0.25">
      <c r="A13" s="3" t="s">
        <v>51</v>
      </c>
      <c r="C13" s="3" t="s">
        <v>58</v>
      </c>
      <c r="D13" s="3" t="s">
        <v>129</v>
      </c>
      <c r="E13" s="3" t="s">
        <v>65</v>
      </c>
      <c r="Q13" s="3" t="s">
        <v>2653</v>
      </c>
      <c r="R13" s="3" t="s">
        <v>130</v>
      </c>
      <c r="S13" s="3" t="s">
        <v>131</v>
      </c>
      <c r="T13" s="3" t="s">
        <v>132</v>
      </c>
      <c r="U13" s="3" t="s">
        <v>133</v>
      </c>
      <c r="V13" s="3" t="s">
        <v>134</v>
      </c>
      <c r="W13" s="3" t="s">
        <v>135</v>
      </c>
      <c r="X13" s="3" t="s">
        <v>136</v>
      </c>
      <c r="Y13" s="3" t="s">
        <v>137</v>
      </c>
    </row>
    <row r="16" spans="1:25" x14ac:dyDescent="0.25">
      <c r="A16" s="3" t="s">
        <v>51</v>
      </c>
      <c r="D16" s="3" t="s">
        <v>60</v>
      </c>
      <c r="E16" s="3" t="s">
        <v>104</v>
      </c>
    </row>
    <row r="17" spans="1:25" x14ac:dyDescent="0.25">
      <c r="A17" s="3" t="s">
        <v>51</v>
      </c>
      <c r="D17" s="3" t="s">
        <v>61</v>
      </c>
      <c r="E17" s="3" t="s">
        <v>10</v>
      </c>
      <c r="F17" s="3" t="s">
        <v>3</v>
      </c>
      <c r="G17" s="3" t="s">
        <v>39</v>
      </c>
      <c r="H17" s="3" t="s">
        <v>40</v>
      </c>
      <c r="I17" s="3" t="s">
        <v>41</v>
      </c>
      <c r="J17" s="3" t="s">
        <v>42</v>
      </c>
      <c r="K17" s="3" t="s">
        <v>43</v>
      </c>
      <c r="L17" s="3" t="s">
        <v>21</v>
      </c>
      <c r="M17" s="3" t="s">
        <v>11</v>
      </c>
      <c r="N17" s="3" t="s">
        <v>5</v>
      </c>
      <c r="O17" s="3" t="s">
        <v>12</v>
      </c>
      <c r="P17" s="3" t="s">
        <v>6</v>
      </c>
      <c r="Q17" s="3" t="s">
        <v>2654</v>
      </c>
      <c r="R17" s="3" t="s">
        <v>67</v>
      </c>
      <c r="S17" s="3" t="s">
        <v>68</v>
      </c>
      <c r="T17" s="3" t="s">
        <v>69</v>
      </c>
      <c r="U17" s="3" t="s">
        <v>70</v>
      </c>
      <c r="V17" s="3" t="s">
        <v>71</v>
      </c>
      <c r="W17" s="3" t="s">
        <v>72</v>
      </c>
      <c r="X17" s="3" t="s">
        <v>73</v>
      </c>
      <c r="Y17" s="3" t="s">
        <v>74</v>
      </c>
    </row>
    <row r="18" spans="1:25" x14ac:dyDescent="0.25">
      <c r="A18" s="3" t="s">
        <v>51</v>
      </c>
      <c r="D18" s="3" t="s">
        <v>62</v>
      </c>
      <c r="E18" s="3" t="s">
        <v>4</v>
      </c>
      <c r="F18" s="3" t="s">
        <v>3</v>
      </c>
      <c r="G18" s="3" t="s">
        <v>39</v>
      </c>
      <c r="H18" s="3" t="s">
        <v>40</v>
      </c>
      <c r="I18" s="3" t="s">
        <v>41</v>
      </c>
      <c r="J18" s="3" t="s">
        <v>42</v>
      </c>
      <c r="K18" s="3" t="s">
        <v>43</v>
      </c>
      <c r="L18" s="3" t="s">
        <v>105</v>
      </c>
      <c r="M18" s="3" t="s">
        <v>106</v>
      </c>
      <c r="N18" s="3" t="s">
        <v>107</v>
      </c>
      <c r="O18" s="3" t="s">
        <v>108</v>
      </c>
      <c r="P18" s="3" t="s">
        <v>109</v>
      </c>
      <c r="Q18" s="3" t="s">
        <v>2655</v>
      </c>
      <c r="R18" s="3" t="s">
        <v>110</v>
      </c>
      <c r="S18" s="3" t="s">
        <v>111</v>
      </c>
      <c r="T18" s="3" t="s">
        <v>112</v>
      </c>
      <c r="U18" s="3" t="s">
        <v>113</v>
      </c>
      <c r="V18" s="3" t="s">
        <v>114</v>
      </c>
      <c r="W18" s="3" t="s">
        <v>115</v>
      </c>
      <c r="X18" s="3" t="s">
        <v>116</v>
      </c>
      <c r="Y18" s="3" t="s">
        <v>117</v>
      </c>
    </row>
    <row r="19" spans="1:25" x14ac:dyDescent="0.25">
      <c r="D19" s="3" t="s">
        <v>2656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9"/>
  <sheetViews>
    <sheetView workbookViewId="0"/>
  </sheetViews>
  <sheetFormatPr defaultRowHeight="15" x14ac:dyDescent="0.25"/>
  <sheetData>
    <row r="1" spans="1:25" x14ac:dyDescent="0.25">
      <c r="A1" s="3" t="s">
        <v>2674</v>
      </c>
      <c r="C1" s="3" t="s">
        <v>0</v>
      </c>
      <c r="D1" s="3" t="s">
        <v>1</v>
      </c>
      <c r="E1" s="3" t="s">
        <v>454</v>
      </c>
    </row>
    <row r="3" spans="1:25" x14ac:dyDescent="0.25">
      <c r="A3" s="3" t="s">
        <v>82</v>
      </c>
      <c r="C3" s="3" t="s">
        <v>8</v>
      </c>
      <c r="D3" s="3" t="s">
        <v>989</v>
      </c>
      <c r="E3" s="3" t="s">
        <v>453</v>
      </c>
    </row>
    <row r="4" spans="1:25" x14ac:dyDescent="0.25">
      <c r="A4" s="3" t="s">
        <v>82</v>
      </c>
      <c r="C4" s="3" t="s">
        <v>9</v>
      </c>
      <c r="D4" s="3" t="s">
        <v>990</v>
      </c>
      <c r="E4" s="3" t="s">
        <v>453</v>
      </c>
    </row>
    <row r="5" spans="1:25" x14ac:dyDescent="0.25">
      <c r="A5" s="3" t="s">
        <v>51</v>
      </c>
      <c r="C5" s="3" t="s">
        <v>52</v>
      </c>
      <c r="D5" s="3" t="s">
        <v>53</v>
      </c>
      <c r="Q5" s="3" t="s">
        <v>20</v>
      </c>
      <c r="R5" s="3" t="s">
        <v>2642</v>
      </c>
    </row>
    <row r="6" spans="1:25" x14ac:dyDescent="0.25">
      <c r="A6" s="3" t="s">
        <v>51</v>
      </c>
      <c r="C6" s="3" t="s">
        <v>54</v>
      </c>
      <c r="D6" s="3" t="s">
        <v>127</v>
      </c>
      <c r="Q6" s="3" t="s">
        <v>59</v>
      </c>
      <c r="R6" s="3" t="s">
        <v>2643</v>
      </c>
    </row>
    <row r="8" spans="1:25" x14ac:dyDescent="0.25">
      <c r="A8" s="3" t="s">
        <v>57</v>
      </c>
      <c r="C8" s="3" t="s">
        <v>55</v>
      </c>
      <c r="D8" s="3" t="s">
        <v>56</v>
      </c>
    </row>
    <row r="9" spans="1:25" x14ac:dyDescent="0.25">
      <c r="A9" s="3" t="s">
        <v>57</v>
      </c>
      <c r="C9" s="3" t="s">
        <v>7</v>
      </c>
    </row>
    <row r="10" spans="1:25" x14ac:dyDescent="0.25">
      <c r="A10" s="3" t="s">
        <v>51</v>
      </c>
      <c r="C10" s="3" t="s">
        <v>11</v>
      </c>
      <c r="Q10" s="3" t="s">
        <v>19</v>
      </c>
      <c r="R10" s="3" t="s">
        <v>18</v>
      </c>
      <c r="S10" s="3" t="s">
        <v>23</v>
      </c>
      <c r="T10" s="3" t="s">
        <v>24</v>
      </c>
      <c r="U10" s="3" t="s">
        <v>22</v>
      </c>
      <c r="V10" s="3" t="s">
        <v>25</v>
      </c>
      <c r="W10" s="3" t="s">
        <v>29</v>
      </c>
      <c r="X10" s="3" t="s">
        <v>26</v>
      </c>
      <c r="Y10" s="3" t="s">
        <v>17</v>
      </c>
    </row>
    <row r="11" spans="1:25" x14ac:dyDescent="0.25">
      <c r="A11" s="3" t="s">
        <v>51</v>
      </c>
      <c r="C11" s="3" t="s">
        <v>58</v>
      </c>
      <c r="D11" s="3" t="s">
        <v>128</v>
      </c>
      <c r="E11" s="3" t="s">
        <v>63</v>
      </c>
      <c r="Q11" s="3" t="s">
        <v>64</v>
      </c>
    </row>
    <row r="12" spans="1:25" x14ac:dyDescent="0.25">
      <c r="A12" s="3" t="s">
        <v>51</v>
      </c>
      <c r="C12" s="3" t="s">
        <v>5</v>
      </c>
      <c r="Q12" s="3" t="s">
        <v>2644</v>
      </c>
      <c r="R12" s="3" t="s">
        <v>2645</v>
      </c>
      <c r="S12" s="3" t="s">
        <v>2646</v>
      </c>
      <c r="T12" s="3" t="s">
        <v>2647</v>
      </c>
      <c r="U12" s="3" t="s">
        <v>2648</v>
      </c>
      <c r="V12" s="3" t="s">
        <v>2649</v>
      </c>
      <c r="W12" s="3" t="s">
        <v>2650</v>
      </c>
      <c r="X12" s="3" t="s">
        <v>2651</v>
      </c>
      <c r="Y12" s="3" t="s">
        <v>2652</v>
      </c>
    </row>
    <row r="13" spans="1:25" x14ac:dyDescent="0.25">
      <c r="A13" s="3" t="s">
        <v>51</v>
      </c>
      <c r="C13" s="3" t="s">
        <v>58</v>
      </c>
      <c r="D13" s="3" t="s">
        <v>129</v>
      </c>
      <c r="E13" s="3" t="s">
        <v>65</v>
      </c>
      <c r="Q13" s="3" t="s">
        <v>2653</v>
      </c>
      <c r="R13" s="3" t="s">
        <v>130</v>
      </c>
      <c r="S13" s="3" t="s">
        <v>131</v>
      </c>
      <c r="T13" s="3" t="s">
        <v>132</v>
      </c>
      <c r="U13" s="3" t="s">
        <v>133</v>
      </c>
      <c r="V13" s="3" t="s">
        <v>134</v>
      </c>
      <c r="W13" s="3" t="s">
        <v>135</v>
      </c>
      <c r="X13" s="3" t="s">
        <v>136</v>
      </c>
      <c r="Y13" s="3" t="s">
        <v>137</v>
      </c>
    </row>
    <row r="16" spans="1:25" x14ac:dyDescent="0.25">
      <c r="A16" s="3" t="s">
        <v>51</v>
      </c>
      <c r="D16" s="3" t="s">
        <v>60</v>
      </c>
      <c r="E16" s="3" t="s">
        <v>104</v>
      </c>
    </row>
    <row r="17" spans="1:25" x14ac:dyDescent="0.25">
      <c r="A17" s="3" t="s">
        <v>51</v>
      </c>
      <c r="D17" s="3" t="s">
        <v>61</v>
      </c>
      <c r="E17" s="3" t="s">
        <v>10</v>
      </c>
      <c r="F17" s="3" t="s">
        <v>3</v>
      </c>
      <c r="G17" s="3" t="s">
        <v>39</v>
      </c>
      <c r="H17" s="3" t="s">
        <v>40</v>
      </c>
      <c r="I17" s="3" t="s">
        <v>41</v>
      </c>
      <c r="J17" s="3" t="s">
        <v>42</v>
      </c>
      <c r="K17" s="3" t="s">
        <v>43</v>
      </c>
      <c r="L17" s="3" t="s">
        <v>21</v>
      </c>
      <c r="M17" s="3" t="s">
        <v>11</v>
      </c>
      <c r="N17" s="3" t="s">
        <v>5</v>
      </c>
      <c r="O17" s="3" t="s">
        <v>12</v>
      </c>
      <c r="P17" s="3" t="s">
        <v>6</v>
      </c>
      <c r="Q17" s="3" t="s">
        <v>2654</v>
      </c>
      <c r="R17" s="3" t="s">
        <v>67</v>
      </c>
      <c r="S17" s="3" t="s">
        <v>68</v>
      </c>
      <c r="T17" s="3" t="s">
        <v>69</v>
      </c>
      <c r="U17" s="3" t="s">
        <v>70</v>
      </c>
      <c r="V17" s="3" t="s">
        <v>71</v>
      </c>
      <c r="W17" s="3" t="s">
        <v>72</v>
      </c>
      <c r="X17" s="3" t="s">
        <v>73</v>
      </c>
      <c r="Y17" s="3" t="s">
        <v>74</v>
      </c>
    </row>
    <row r="18" spans="1:25" x14ac:dyDescent="0.25">
      <c r="A18" s="3" t="s">
        <v>51</v>
      </c>
      <c r="D18" s="3" t="s">
        <v>62</v>
      </c>
      <c r="E18" s="3" t="s">
        <v>4</v>
      </c>
      <c r="F18" s="3" t="s">
        <v>3</v>
      </c>
      <c r="G18" s="3" t="s">
        <v>39</v>
      </c>
      <c r="H18" s="3" t="s">
        <v>40</v>
      </c>
      <c r="I18" s="3" t="s">
        <v>41</v>
      </c>
      <c r="J18" s="3" t="s">
        <v>42</v>
      </c>
      <c r="K18" s="3" t="s">
        <v>43</v>
      </c>
      <c r="L18" s="3" t="s">
        <v>105</v>
      </c>
      <c r="M18" s="3" t="s">
        <v>106</v>
      </c>
      <c r="N18" s="3" t="s">
        <v>107</v>
      </c>
      <c r="O18" s="3" t="s">
        <v>108</v>
      </c>
      <c r="P18" s="3" t="s">
        <v>109</v>
      </c>
      <c r="Q18" s="3" t="s">
        <v>2655</v>
      </c>
      <c r="R18" s="3" t="s">
        <v>110</v>
      </c>
      <c r="S18" s="3" t="s">
        <v>111</v>
      </c>
      <c r="T18" s="3" t="s">
        <v>112</v>
      </c>
      <c r="U18" s="3" t="s">
        <v>113</v>
      </c>
      <c r="V18" s="3" t="s">
        <v>114</v>
      </c>
      <c r="W18" s="3" t="s">
        <v>115</v>
      </c>
      <c r="X18" s="3" t="s">
        <v>116</v>
      </c>
      <c r="Y18" s="3" t="s">
        <v>117</v>
      </c>
    </row>
    <row r="19" spans="1:25" x14ac:dyDescent="0.25">
      <c r="D19" s="3" t="s">
        <v>2656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S307"/>
  <sheetViews>
    <sheetView workbookViewId="0"/>
  </sheetViews>
  <sheetFormatPr defaultRowHeight="15" x14ac:dyDescent="0.25"/>
  <sheetData>
    <row r="1" spans="1:45" x14ac:dyDescent="0.25">
      <c r="A1" s="3" t="s">
        <v>2676</v>
      </c>
      <c r="C1" s="3" t="s">
        <v>0</v>
      </c>
      <c r="D1" s="3" t="s">
        <v>66</v>
      </c>
      <c r="E1" s="3" t="s">
        <v>14</v>
      </c>
      <c r="F1" s="3" t="s">
        <v>14</v>
      </c>
      <c r="G1" s="3" t="s">
        <v>14</v>
      </c>
      <c r="H1" s="3" t="s">
        <v>14</v>
      </c>
      <c r="I1" s="3" t="s">
        <v>14</v>
      </c>
      <c r="J1" s="3" t="s">
        <v>14</v>
      </c>
      <c r="K1" s="3" t="s">
        <v>14</v>
      </c>
      <c r="L1" s="3" t="s">
        <v>14</v>
      </c>
      <c r="M1" s="3" t="s">
        <v>14</v>
      </c>
      <c r="N1" s="3" t="s">
        <v>14</v>
      </c>
      <c r="O1" s="3" t="s">
        <v>14</v>
      </c>
      <c r="P1" s="3" t="s">
        <v>14</v>
      </c>
      <c r="Q1" s="3" t="s">
        <v>14</v>
      </c>
      <c r="R1" s="3" t="s">
        <v>14</v>
      </c>
      <c r="S1" s="3" t="s">
        <v>14</v>
      </c>
      <c r="T1" s="3" t="s">
        <v>14</v>
      </c>
      <c r="U1" s="3" t="s">
        <v>14</v>
      </c>
      <c r="V1" s="3" t="s">
        <v>14</v>
      </c>
      <c r="W1" s="3" t="s">
        <v>14</v>
      </c>
      <c r="X1" s="3" t="s">
        <v>14</v>
      </c>
      <c r="Y1" s="3" t="s">
        <v>454</v>
      </c>
    </row>
    <row r="3" spans="1:45" x14ac:dyDescent="0.25">
      <c r="A3" s="3" t="s">
        <v>82</v>
      </c>
      <c r="C3" s="3" t="s">
        <v>8</v>
      </c>
      <c r="D3" s="3" t="s">
        <v>989</v>
      </c>
      <c r="Y3" s="3" t="s">
        <v>453</v>
      </c>
    </row>
    <row r="4" spans="1:45" x14ac:dyDescent="0.25">
      <c r="A4" s="3" t="s">
        <v>82</v>
      </c>
      <c r="C4" s="3" t="s">
        <v>9</v>
      </c>
      <c r="D4" s="3" t="s">
        <v>990</v>
      </c>
      <c r="Y4" s="3" t="s">
        <v>453</v>
      </c>
    </row>
    <row r="5" spans="1:45" x14ac:dyDescent="0.25">
      <c r="A5" s="3" t="s">
        <v>51</v>
      </c>
      <c r="C5" s="3" t="s">
        <v>52</v>
      </c>
      <c r="D5" s="3" t="s">
        <v>53</v>
      </c>
      <c r="AK5" s="3" t="s">
        <v>20</v>
      </c>
      <c r="AL5" s="3" t="s">
        <v>2657</v>
      </c>
    </row>
    <row r="6" spans="1:45" x14ac:dyDescent="0.25">
      <c r="A6" s="3" t="s">
        <v>51</v>
      </c>
      <c r="C6" s="3" t="s">
        <v>54</v>
      </c>
      <c r="D6" s="3" t="s">
        <v>127</v>
      </c>
      <c r="AK6" s="3" t="s">
        <v>59</v>
      </c>
      <c r="AL6" s="3" t="s">
        <v>2658</v>
      </c>
    </row>
    <row r="8" spans="1:45" x14ac:dyDescent="0.25">
      <c r="A8" s="3" t="s">
        <v>57</v>
      </c>
      <c r="C8" s="3" t="s">
        <v>55</v>
      </c>
      <c r="D8" s="3" t="s">
        <v>56</v>
      </c>
    </row>
    <row r="9" spans="1:45" x14ac:dyDescent="0.25">
      <c r="A9" s="3" t="s">
        <v>57</v>
      </c>
      <c r="C9" s="3" t="s">
        <v>7</v>
      </c>
    </row>
    <row r="10" spans="1:45" x14ac:dyDescent="0.25">
      <c r="A10" s="3" t="s">
        <v>51</v>
      </c>
      <c r="C10" s="3" t="s">
        <v>11</v>
      </c>
      <c r="AK10" s="3" t="s">
        <v>19</v>
      </c>
      <c r="AL10" s="3" t="s">
        <v>18</v>
      </c>
      <c r="AM10" s="3" t="s">
        <v>23</v>
      </c>
      <c r="AN10" s="3" t="s">
        <v>24</v>
      </c>
      <c r="AO10" s="3" t="s">
        <v>22</v>
      </c>
      <c r="AP10" s="3" t="s">
        <v>25</v>
      </c>
      <c r="AQ10" s="3" t="s">
        <v>29</v>
      </c>
      <c r="AR10" s="3" t="s">
        <v>26</v>
      </c>
      <c r="AS10" s="3" t="s">
        <v>17</v>
      </c>
    </row>
    <row r="11" spans="1:45" x14ac:dyDescent="0.25">
      <c r="A11" s="3" t="s">
        <v>51</v>
      </c>
      <c r="C11" s="3" t="s">
        <v>58</v>
      </c>
      <c r="D11" s="3" t="s">
        <v>128</v>
      </c>
      <c r="Y11" s="3" t="s">
        <v>63</v>
      </c>
      <c r="AK11" s="3" t="s">
        <v>64</v>
      </c>
    </row>
    <row r="12" spans="1:45" x14ac:dyDescent="0.25">
      <c r="A12" s="3" t="s">
        <v>51</v>
      </c>
      <c r="C12" s="3" t="s">
        <v>5</v>
      </c>
      <c r="AK12" s="3" t="s">
        <v>2659</v>
      </c>
      <c r="AL12" s="3" t="s">
        <v>2660</v>
      </c>
      <c r="AM12" s="3" t="s">
        <v>2661</v>
      </c>
      <c r="AN12" s="3" t="s">
        <v>2662</v>
      </c>
      <c r="AO12" s="3" t="s">
        <v>2663</v>
      </c>
      <c r="AP12" s="3" t="s">
        <v>2664</v>
      </c>
      <c r="AQ12" s="3" t="s">
        <v>2665</v>
      </c>
      <c r="AR12" s="3" t="s">
        <v>2666</v>
      </c>
      <c r="AS12" s="3" t="s">
        <v>2667</v>
      </c>
    </row>
    <row r="13" spans="1:45" x14ac:dyDescent="0.25">
      <c r="A13" s="3" t="s">
        <v>51</v>
      </c>
      <c r="C13" s="3" t="s">
        <v>58</v>
      </c>
      <c r="D13" s="3" t="s">
        <v>129</v>
      </c>
      <c r="Y13" s="3" t="s">
        <v>65</v>
      </c>
      <c r="AK13" s="3" t="s">
        <v>2668</v>
      </c>
      <c r="AL13" s="3" t="s">
        <v>2669</v>
      </c>
      <c r="AM13" s="3" t="s">
        <v>138</v>
      </c>
      <c r="AN13" s="3" t="s">
        <v>139</v>
      </c>
      <c r="AO13" s="3" t="s">
        <v>140</v>
      </c>
      <c r="AP13" s="3" t="s">
        <v>141</v>
      </c>
      <c r="AQ13" s="3" t="s">
        <v>142</v>
      </c>
      <c r="AR13" s="3" t="s">
        <v>143</v>
      </c>
      <c r="AS13" s="3" t="s">
        <v>144</v>
      </c>
    </row>
    <row r="16" spans="1:45" x14ac:dyDescent="0.25">
      <c r="A16" s="3" t="s">
        <v>51</v>
      </c>
      <c r="D16" s="3" t="s">
        <v>60</v>
      </c>
      <c r="Y16" s="3" t="s">
        <v>104</v>
      </c>
    </row>
    <row r="17" spans="1:45" x14ac:dyDescent="0.25">
      <c r="A17" s="3" t="s">
        <v>51</v>
      </c>
      <c r="D17" s="3" t="s">
        <v>61</v>
      </c>
      <c r="Y17" s="3" t="s">
        <v>10</v>
      </c>
      <c r="Z17" s="3" t="s">
        <v>3</v>
      </c>
      <c r="AA17" s="3" t="s">
        <v>39</v>
      </c>
      <c r="AB17" s="3" t="s">
        <v>40</v>
      </c>
      <c r="AC17" s="3" t="s">
        <v>41</v>
      </c>
      <c r="AD17" s="3" t="s">
        <v>42</v>
      </c>
      <c r="AE17" s="3" t="s">
        <v>43</v>
      </c>
      <c r="AF17" s="3" t="s">
        <v>21</v>
      </c>
      <c r="AG17" s="3" t="s">
        <v>11</v>
      </c>
      <c r="AH17" s="3" t="s">
        <v>5</v>
      </c>
      <c r="AI17" s="3" t="s">
        <v>12</v>
      </c>
      <c r="AJ17" s="3" t="s">
        <v>6</v>
      </c>
      <c r="AK17" s="3" t="s">
        <v>2670</v>
      </c>
      <c r="AL17" s="3" t="s">
        <v>2671</v>
      </c>
      <c r="AM17" s="3" t="s">
        <v>75</v>
      </c>
      <c r="AN17" s="3" t="s">
        <v>76</v>
      </c>
      <c r="AO17" s="3" t="s">
        <v>77</v>
      </c>
      <c r="AP17" s="3" t="s">
        <v>78</v>
      </c>
      <c r="AQ17" s="3" t="s">
        <v>79</v>
      </c>
      <c r="AR17" s="3" t="s">
        <v>80</v>
      </c>
      <c r="AS17" s="3" t="s">
        <v>81</v>
      </c>
    </row>
    <row r="18" spans="1:45" x14ac:dyDescent="0.25">
      <c r="A18" s="3" t="s">
        <v>51</v>
      </c>
      <c r="D18" s="3" t="s">
        <v>62</v>
      </c>
      <c r="Y18" s="3" t="s">
        <v>4</v>
      </c>
      <c r="Z18" s="3" t="s">
        <v>3</v>
      </c>
      <c r="AA18" s="3" t="s">
        <v>39</v>
      </c>
      <c r="AB18" s="3" t="s">
        <v>40</v>
      </c>
      <c r="AC18" s="3" t="s">
        <v>41</v>
      </c>
      <c r="AD18" s="3" t="s">
        <v>42</v>
      </c>
      <c r="AE18" s="3" t="s">
        <v>43</v>
      </c>
      <c r="AF18" s="3" t="s">
        <v>105</v>
      </c>
      <c r="AG18" s="3" t="s">
        <v>106</v>
      </c>
      <c r="AH18" s="3" t="s">
        <v>107</v>
      </c>
      <c r="AI18" s="3" t="s">
        <v>108</v>
      </c>
      <c r="AJ18" s="3" t="s">
        <v>109</v>
      </c>
      <c r="AK18" s="3" t="s">
        <v>2672</v>
      </c>
      <c r="AL18" s="3" t="s">
        <v>2673</v>
      </c>
      <c r="AM18" s="3" t="s">
        <v>119</v>
      </c>
      <c r="AN18" s="3" t="s">
        <v>120</v>
      </c>
      <c r="AO18" s="3" t="s">
        <v>121</v>
      </c>
      <c r="AP18" s="3" t="s">
        <v>122</v>
      </c>
      <c r="AQ18" s="3" t="s">
        <v>123</v>
      </c>
      <c r="AR18" s="3" t="s">
        <v>124</v>
      </c>
      <c r="AS18" s="3" t="s">
        <v>125</v>
      </c>
    </row>
    <row r="19" spans="1:45" x14ac:dyDescent="0.25">
      <c r="D19" s="3" t="s">
        <v>10</v>
      </c>
      <c r="E19" s="3" t="s">
        <v>3</v>
      </c>
      <c r="F19" s="3" t="s">
        <v>39</v>
      </c>
      <c r="G19" s="3" t="s">
        <v>40</v>
      </c>
      <c r="H19" s="3" t="s">
        <v>41</v>
      </c>
      <c r="I19" s="3" t="s">
        <v>42</v>
      </c>
      <c r="J19" s="3" t="s">
        <v>43</v>
      </c>
      <c r="K19" s="3" t="s">
        <v>21</v>
      </c>
      <c r="L19" s="3" t="s">
        <v>11</v>
      </c>
      <c r="M19" s="3" t="s">
        <v>5</v>
      </c>
      <c r="N19" s="3" t="s">
        <v>12</v>
      </c>
      <c r="O19" s="3" t="s">
        <v>6</v>
      </c>
      <c r="P19" s="3" t="s">
        <v>30</v>
      </c>
      <c r="Q19" s="3" t="s">
        <v>31</v>
      </c>
      <c r="R19" s="3" t="s">
        <v>32</v>
      </c>
      <c r="S19" s="3" t="s">
        <v>33</v>
      </c>
      <c r="T19" s="3" t="s">
        <v>34</v>
      </c>
      <c r="U19" s="3" t="s">
        <v>35</v>
      </c>
      <c r="V19" s="3" t="s">
        <v>36</v>
      </c>
      <c r="W19" s="3" t="s">
        <v>37</v>
      </c>
      <c r="X19" s="3" t="s">
        <v>38</v>
      </c>
    </row>
    <row r="20" spans="1:45" x14ac:dyDescent="0.25">
      <c r="A20" s="3" t="s">
        <v>13</v>
      </c>
      <c r="D20" s="3" t="s">
        <v>160</v>
      </c>
      <c r="E20" s="3" t="s">
        <v>161</v>
      </c>
      <c r="F20" s="3" t="s">
        <v>118</v>
      </c>
      <c r="G20" s="3" t="s">
        <v>162</v>
      </c>
      <c r="J20" s="3" t="s">
        <v>815</v>
      </c>
      <c r="K20" s="3" t="s">
        <v>165</v>
      </c>
      <c r="L20" s="3" t="s">
        <v>791</v>
      </c>
      <c r="M20" s="3" t="s">
        <v>791</v>
      </c>
      <c r="N20" s="3" t="s">
        <v>16</v>
      </c>
      <c r="O20" s="3" t="s">
        <v>16</v>
      </c>
      <c r="P20" s="3" t="s">
        <v>791</v>
      </c>
      <c r="Q20" s="3" t="s">
        <v>791</v>
      </c>
      <c r="R20" s="3" t="s">
        <v>791</v>
      </c>
      <c r="S20" s="3" t="s">
        <v>791</v>
      </c>
      <c r="T20" s="3" t="s">
        <v>791</v>
      </c>
      <c r="U20" s="3" t="s">
        <v>791</v>
      </c>
      <c r="V20" s="3" t="s">
        <v>791</v>
      </c>
      <c r="W20" s="3" t="s">
        <v>791</v>
      </c>
      <c r="X20" s="3" t="s">
        <v>791</v>
      </c>
    </row>
    <row r="21" spans="1:45" x14ac:dyDescent="0.25">
      <c r="A21" s="3" t="s">
        <v>13</v>
      </c>
      <c r="D21" s="3" t="s">
        <v>163</v>
      </c>
      <c r="E21" s="3" t="s">
        <v>164</v>
      </c>
      <c r="F21" s="3" t="s">
        <v>118</v>
      </c>
      <c r="G21" s="3" t="s">
        <v>162</v>
      </c>
      <c r="J21" s="3" t="s">
        <v>814</v>
      </c>
      <c r="K21" s="3" t="s">
        <v>165</v>
      </c>
      <c r="L21" s="3" t="s">
        <v>991</v>
      </c>
      <c r="M21" s="3" t="s">
        <v>992</v>
      </c>
      <c r="N21" s="3" t="s">
        <v>982</v>
      </c>
      <c r="O21" s="3" t="s">
        <v>16</v>
      </c>
      <c r="P21" s="3" t="s">
        <v>993</v>
      </c>
      <c r="Q21" s="3" t="s">
        <v>994</v>
      </c>
      <c r="R21" s="3" t="s">
        <v>995</v>
      </c>
      <c r="S21" s="3" t="s">
        <v>996</v>
      </c>
      <c r="T21" s="3" t="s">
        <v>997</v>
      </c>
      <c r="U21" s="3" t="s">
        <v>998</v>
      </c>
      <c r="V21" s="3" t="s">
        <v>999</v>
      </c>
      <c r="W21" s="3" t="s">
        <v>1000</v>
      </c>
      <c r="X21" s="3" t="s">
        <v>992</v>
      </c>
    </row>
    <row r="22" spans="1:45" x14ac:dyDescent="0.25">
      <c r="A22" s="3" t="s">
        <v>13</v>
      </c>
      <c r="D22" s="3" t="s">
        <v>166</v>
      </c>
      <c r="E22" s="3" t="s">
        <v>167</v>
      </c>
      <c r="F22" s="3" t="s">
        <v>118</v>
      </c>
      <c r="G22" s="3" t="s">
        <v>162</v>
      </c>
      <c r="J22" s="3" t="s">
        <v>979</v>
      </c>
      <c r="K22" s="3" t="s">
        <v>165</v>
      </c>
      <c r="L22" s="3" t="s">
        <v>1001</v>
      </c>
      <c r="M22" s="3" t="s">
        <v>1002</v>
      </c>
      <c r="N22" s="3" t="s">
        <v>1003</v>
      </c>
      <c r="O22" s="3" t="s">
        <v>16</v>
      </c>
      <c r="P22" s="3" t="s">
        <v>1004</v>
      </c>
      <c r="Q22" s="3" t="s">
        <v>1005</v>
      </c>
      <c r="R22" s="3" t="s">
        <v>870</v>
      </c>
      <c r="S22" s="3" t="s">
        <v>1006</v>
      </c>
      <c r="T22" s="3" t="s">
        <v>1007</v>
      </c>
      <c r="U22" s="3" t="s">
        <v>1008</v>
      </c>
      <c r="V22" s="3" t="s">
        <v>1009</v>
      </c>
      <c r="W22" s="3" t="s">
        <v>1010</v>
      </c>
      <c r="X22" s="3" t="s">
        <v>1011</v>
      </c>
    </row>
    <row r="23" spans="1:45" x14ac:dyDescent="0.25">
      <c r="A23" s="3" t="s">
        <v>13</v>
      </c>
      <c r="D23" s="3" t="s">
        <v>168</v>
      </c>
      <c r="E23" s="3" t="s">
        <v>169</v>
      </c>
      <c r="F23" s="3" t="s">
        <v>118</v>
      </c>
      <c r="G23" s="3" t="s">
        <v>162</v>
      </c>
      <c r="J23" s="3" t="s">
        <v>978</v>
      </c>
      <c r="K23" s="3" t="s">
        <v>165</v>
      </c>
      <c r="L23" s="3" t="s">
        <v>1012</v>
      </c>
      <c r="M23" s="3" t="s">
        <v>1013</v>
      </c>
      <c r="N23" s="3" t="s">
        <v>1014</v>
      </c>
      <c r="O23" s="3" t="s">
        <v>16</v>
      </c>
      <c r="P23" s="3" t="s">
        <v>1015</v>
      </c>
      <c r="Q23" s="3" t="s">
        <v>1016</v>
      </c>
      <c r="R23" s="3" t="s">
        <v>1017</v>
      </c>
      <c r="S23" s="3" t="s">
        <v>1018</v>
      </c>
      <c r="T23" s="3" t="s">
        <v>1019</v>
      </c>
      <c r="U23" s="3" t="s">
        <v>845</v>
      </c>
      <c r="V23" s="3" t="s">
        <v>1020</v>
      </c>
      <c r="W23" s="3" t="s">
        <v>1021</v>
      </c>
      <c r="X23" s="3" t="s">
        <v>844</v>
      </c>
    </row>
    <row r="24" spans="1:45" x14ac:dyDescent="0.25">
      <c r="A24" s="3" t="s">
        <v>13</v>
      </c>
      <c r="D24" s="3" t="s">
        <v>170</v>
      </c>
      <c r="E24" s="3" t="s">
        <v>171</v>
      </c>
      <c r="F24" s="3" t="s">
        <v>118</v>
      </c>
      <c r="G24" s="3" t="s">
        <v>162</v>
      </c>
      <c r="J24" s="3" t="s">
        <v>977</v>
      </c>
      <c r="K24" s="3" t="s">
        <v>165</v>
      </c>
      <c r="L24" s="3" t="s">
        <v>1022</v>
      </c>
      <c r="M24" s="3" t="s">
        <v>961</v>
      </c>
      <c r="N24" s="3" t="s">
        <v>1023</v>
      </c>
      <c r="O24" s="3" t="s">
        <v>16</v>
      </c>
      <c r="P24" s="3" t="s">
        <v>1024</v>
      </c>
      <c r="Q24" s="3" t="s">
        <v>1025</v>
      </c>
      <c r="R24" s="3" t="s">
        <v>1026</v>
      </c>
      <c r="S24" s="3" t="s">
        <v>1027</v>
      </c>
      <c r="T24" s="3" t="s">
        <v>1028</v>
      </c>
      <c r="U24" s="3" t="s">
        <v>455</v>
      </c>
      <c r="V24" s="3" t="s">
        <v>1029</v>
      </c>
      <c r="W24" s="3" t="s">
        <v>1030</v>
      </c>
      <c r="X24" s="3" t="s">
        <v>961</v>
      </c>
    </row>
    <row r="25" spans="1:45" x14ac:dyDescent="0.25">
      <c r="A25" s="3" t="s">
        <v>13</v>
      </c>
      <c r="D25" s="3" t="s">
        <v>172</v>
      </c>
      <c r="E25" s="3" t="s">
        <v>173</v>
      </c>
      <c r="F25" s="3" t="s">
        <v>118</v>
      </c>
      <c r="G25" s="3" t="s">
        <v>162</v>
      </c>
      <c r="J25" s="3" t="s">
        <v>976</v>
      </c>
      <c r="K25" s="3" t="s">
        <v>165</v>
      </c>
      <c r="L25" s="3" t="s">
        <v>1031</v>
      </c>
      <c r="M25" s="3" t="s">
        <v>1032</v>
      </c>
      <c r="N25" s="3" t="s">
        <v>1033</v>
      </c>
      <c r="O25" s="3" t="s">
        <v>16</v>
      </c>
      <c r="P25" s="3" t="s">
        <v>1034</v>
      </c>
      <c r="Q25" s="3" t="s">
        <v>1035</v>
      </c>
      <c r="R25" s="3" t="s">
        <v>1036</v>
      </c>
      <c r="S25" s="3" t="s">
        <v>1037</v>
      </c>
      <c r="T25" s="3" t="s">
        <v>450</v>
      </c>
      <c r="U25" s="3" t="s">
        <v>1038</v>
      </c>
      <c r="V25" s="3" t="s">
        <v>1039</v>
      </c>
      <c r="W25" s="3" t="s">
        <v>1040</v>
      </c>
      <c r="X25" s="3" t="s">
        <v>796</v>
      </c>
    </row>
    <row r="26" spans="1:45" x14ac:dyDescent="0.25">
      <c r="A26" s="3" t="s">
        <v>13</v>
      </c>
      <c r="D26" s="3" t="s">
        <v>174</v>
      </c>
      <c r="E26" s="3" t="s">
        <v>175</v>
      </c>
      <c r="F26" s="3" t="s">
        <v>118</v>
      </c>
      <c r="G26" s="3" t="s">
        <v>162</v>
      </c>
      <c r="J26" s="3" t="s">
        <v>975</v>
      </c>
      <c r="K26" s="3" t="s">
        <v>165</v>
      </c>
      <c r="L26" s="3" t="s">
        <v>1041</v>
      </c>
      <c r="M26" s="3" t="s">
        <v>1042</v>
      </c>
      <c r="N26" s="3" t="s">
        <v>1043</v>
      </c>
      <c r="O26" s="3" t="s">
        <v>16</v>
      </c>
      <c r="P26" s="3" t="s">
        <v>1044</v>
      </c>
      <c r="Q26" s="3" t="s">
        <v>1045</v>
      </c>
      <c r="R26" s="3" t="s">
        <v>1046</v>
      </c>
      <c r="S26" s="3" t="s">
        <v>1047</v>
      </c>
      <c r="T26" s="3" t="s">
        <v>1048</v>
      </c>
      <c r="U26" s="3" t="s">
        <v>1049</v>
      </c>
      <c r="V26" s="3" t="s">
        <v>1050</v>
      </c>
      <c r="W26" s="3" t="s">
        <v>1051</v>
      </c>
      <c r="X26" s="3" t="s">
        <v>1042</v>
      </c>
    </row>
    <row r="27" spans="1:45" x14ac:dyDescent="0.25">
      <c r="A27" s="3" t="s">
        <v>13</v>
      </c>
      <c r="D27" s="3" t="s">
        <v>176</v>
      </c>
      <c r="E27" s="3" t="s">
        <v>177</v>
      </c>
      <c r="F27" s="3" t="s">
        <v>118</v>
      </c>
      <c r="G27" s="3" t="s">
        <v>162</v>
      </c>
      <c r="J27" s="3" t="s">
        <v>974</v>
      </c>
      <c r="K27" s="3" t="s">
        <v>165</v>
      </c>
      <c r="L27" s="3" t="s">
        <v>1052</v>
      </c>
      <c r="M27" s="3" t="s">
        <v>1053</v>
      </c>
      <c r="N27" s="3" t="s">
        <v>1054</v>
      </c>
      <c r="O27" s="3" t="s">
        <v>16</v>
      </c>
      <c r="P27" s="3" t="s">
        <v>1052</v>
      </c>
      <c r="Q27" s="3" t="s">
        <v>1055</v>
      </c>
      <c r="R27" s="3" t="s">
        <v>832</v>
      </c>
      <c r="S27" s="3" t="s">
        <v>1056</v>
      </c>
      <c r="T27" s="3" t="s">
        <v>1057</v>
      </c>
      <c r="U27" s="3" t="s">
        <v>1058</v>
      </c>
      <c r="V27" s="3" t="s">
        <v>1059</v>
      </c>
      <c r="W27" s="3" t="s">
        <v>1060</v>
      </c>
      <c r="X27" s="3" t="s">
        <v>1061</v>
      </c>
    </row>
    <row r="28" spans="1:45" x14ac:dyDescent="0.25">
      <c r="A28" s="3" t="s">
        <v>13</v>
      </c>
      <c r="D28" s="3" t="s">
        <v>178</v>
      </c>
      <c r="E28" s="3" t="s">
        <v>179</v>
      </c>
      <c r="F28" s="3" t="s">
        <v>118</v>
      </c>
      <c r="G28" s="3" t="s">
        <v>162</v>
      </c>
      <c r="J28" s="3" t="s">
        <v>973</v>
      </c>
      <c r="K28" s="3" t="s">
        <v>165</v>
      </c>
      <c r="L28" s="3" t="s">
        <v>1062</v>
      </c>
      <c r="M28" s="3" t="s">
        <v>1063</v>
      </c>
      <c r="N28" s="3" t="s">
        <v>1064</v>
      </c>
      <c r="O28" s="3" t="s">
        <v>16</v>
      </c>
      <c r="P28" s="3" t="s">
        <v>1065</v>
      </c>
      <c r="Q28" s="3" t="s">
        <v>875</v>
      </c>
      <c r="R28" s="3" t="s">
        <v>809</v>
      </c>
      <c r="S28" s="3" t="s">
        <v>1066</v>
      </c>
      <c r="T28" s="3" t="s">
        <v>1067</v>
      </c>
      <c r="U28" s="3" t="s">
        <v>1068</v>
      </c>
      <c r="V28" s="3" t="s">
        <v>1069</v>
      </c>
      <c r="W28" s="3" t="s">
        <v>1070</v>
      </c>
      <c r="X28" s="3" t="s">
        <v>1071</v>
      </c>
    </row>
    <row r="29" spans="1:45" x14ac:dyDescent="0.25">
      <c r="A29" s="3" t="s">
        <v>13</v>
      </c>
      <c r="D29" s="3" t="s">
        <v>180</v>
      </c>
      <c r="E29" s="3" t="s">
        <v>181</v>
      </c>
      <c r="F29" s="3" t="s">
        <v>118</v>
      </c>
      <c r="G29" s="3" t="s">
        <v>162</v>
      </c>
      <c r="J29" s="3" t="s">
        <v>972</v>
      </c>
      <c r="K29" s="3" t="s">
        <v>165</v>
      </c>
      <c r="L29" s="3" t="s">
        <v>1072</v>
      </c>
      <c r="M29" s="3" t="s">
        <v>1073</v>
      </c>
      <c r="N29" s="3" t="s">
        <v>1074</v>
      </c>
      <c r="O29" s="3" t="s">
        <v>16</v>
      </c>
      <c r="P29" s="3" t="s">
        <v>1075</v>
      </c>
      <c r="Q29" s="3" t="s">
        <v>1076</v>
      </c>
      <c r="R29" s="3" t="s">
        <v>1000</v>
      </c>
      <c r="S29" s="3" t="s">
        <v>1077</v>
      </c>
      <c r="T29" s="3" t="s">
        <v>1078</v>
      </c>
      <c r="U29" s="3" t="s">
        <v>1079</v>
      </c>
      <c r="V29" s="3" t="s">
        <v>1080</v>
      </c>
      <c r="W29" s="3" t="s">
        <v>1081</v>
      </c>
      <c r="X29" s="3" t="s">
        <v>1073</v>
      </c>
    </row>
    <row r="30" spans="1:45" x14ac:dyDescent="0.25">
      <c r="A30" s="3" t="s">
        <v>13</v>
      </c>
      <c r="D30" s="3" t="s">
        <v>182</v>
      </c>
      <c r="E30" s="3" t="s">
        <v>183</v>
      </c>
      <c r="F30" s="3" t="s">
        <v>118</v>
      </c>
      <c r="G30" s="3" t="s">
        <v>162</v>
      </c>
      <c r="J30" s="3" t="s">
        <v>971</v>
      </c>
      <c r="K30" s="3" t="s">
        <v>165</v>
      </c>
      <c r="L30" s="3" t="s">
        <v>1082</v>
      </c>
      <c r="M30" s="3" t="s">
        <v>1083</v>
      </c>
      <c r="N30" s="3" t="s">
        <v>1084</v>
      </c>
      <c r="O30" s="3" t="s">
        <v>16</v>
      </c>
      <c r="P30" s="3" t="s">
        <v>1085</v>
      </c>
      <c r="Q30" s="3" t="s">
        <v>1086</v>
      </c>
      <c r="R30" s="3" t="s">
        <v>1087</v>
      </c>
      <c r="S30" s="3" t="s">
        <v>1088</v>
      </c>
      <c r="T30" s="3" t="s">
        <v>1089</v>
      </c>
      <c r="U30" s="3" t="s">
        <v>1090</v>
      </c>
      <c r="V30" s="3" t="s">
        <v>1091</v>
      </c>
      <c r="W30" s="3" t="s">
        <v>1092</v>
      </c>
      <c r="X30" s="3" t="s">
        <v>1083</v>
      </c>
    </row>
    <row r="31" spans="1:45" x14ac:dyDescent="0.25">
      <c r="A31" s="3" t="s">
        <v>13</v>
      </c>
      <c r="D31" s="3" t="s">
        <v>184</v>
      </c>
      <c r="E31" s="3" t="s">
        <v>185</v>
      </c>
      <c r="F31" s="3" t="s">
        <v>118</v>
      </c>
      <c r="G31" s="3" t="s">
        <v>186</v>
      </c>
      <c r="J31" s="3" t="s">
        <v>813</v>
      </c>
      <c r="K31" s="3" t="s">
        <v>165</v>
      </c>
      <c r="L31" s="3" t="s">
        <v>803</v>
      </c>
      <c r="M31" s="3" t="s">
        <v>803</v>
      </c>
      <c r="N31" s="3" t="s">
        <v>16</v>
      </c>
      <c r="O31" s="3" t="s">
        <v>16</v>
      </c>
      <c r="P31" s="3" t="s">
        <v>803</v>
      </c>
      <c r="Q31" s="3" t="s">
        <v>803</v>
      </c>
      <c r="R31" s="3" t="s">
        <v>803</v>
      </c>
      <c r="S31" s="3" t="s">
        <v>803</v>
      </c>
      <c r="T31" s="3" t="s">
        <v>803</v>
      </c>
      <c r="U31" s="3" t="s">
        <v>803</v>
      </c>
      <c r="V31" s="3" t="s">
        <v>803</v>
      </c>
      <c r="W31" s="3" t="s">
        <v>803</v>
      </c>
      <c r="X31" s="3" t="s">
        <v>803</v>
      </c>
    </row>
    <row r="32" spans="1:45" x14ac:dyDescent="0.25">
      <c r="A32" s="3" t="s">
        <v>13</v>
      </c>
      <c r="D32" s="3" t="s">
        <v>187</v>
      </c>
      <c r="E32" s="3" t="s">
        <v>188</v>
      </c>
      <c r="F32" s="3" t="s">
        <v>118</v>
      </c>
      <c r="G32" s="3" t="s">
        <v>186</v>
      </c>
      <c r="J32" s="3" t="s">
        <v>802</v>
      </c>
      <c r="K32" s="3" t="s">
        <v>165</v>
      </c>
      <c r="L32" s="3" t="s">
        <v>803</v>
      </c>
      <c r="M32" s="3" t="s">
        <v>803</v>
      </c>
      <c r="N32" s="3" t="s">
        <v>16</v>
      </c>
      <c r="O32" s="3" t="s">
        <v>16</v>
      </c>
      <c r="P32" s="3" t="s">
        <v>803</v>
      </c>
      <c r="Q32" s="3" t="s">
        <v>803</v>
      </c>
      <c r="R32" s="3" t="s">
        <v>803</v>
      </c>
      <c r="S32" s="3" t="s">
        <v>803</v>
      </c>
      <c r="T32" s="3" t="s">
        <v>803</v>
      </c>
      <c r="U32" s="3" t="s">
        <v>803</v>
      </c>
      <c r="V32" s="3" t="s">
        <v>803</v>
      </c>
      <c r="W32" s="3" t="s">
        <v>803</v>
      </c>
      <c r="X32" s="3" t="s">
        <v>803</v>
      </c>
    </row>
    <row r="33" spans="1:24" x14ac:dyDescent="0.25">
      <c r="A33" s="3" t="s">
        <v>13</v>
      </c>
      <c r="D33" s="3" t="s">
        <v>189</v>
      </c>
      <c r="E33" s="3" t="s">
        <v>190</v>
      </c>
      <c r="F33" s="3" t="s">
        <v>118</v>
      </c>
      <c r="G33" s="3" t="s">
        <v>186</v>
      </c>
      <c r="J33" s="3" t="s">
        <v>792</v>
      </c>
      <c r="K33" s="3" t="s">
        <v>165</v>
      </c>
      <c r="L33" s="3" t="s">
        <v>1093</v>
      </c>
      <c r="M33" s="3" t="s">
        <v>1094</v>
      </c>
      <c r="N33" s="3" t="s">
        <v>1095</v>
      </c>
      <c r="O33" s="3" t="s">
        <v>16</v>
      </c>
      <c r="P33" s="3" t="s">
        <v>1096</v>
      </c>
      <c r="Q33" s="3" t="s">
        <v>1097</v>
      </c>
      <c r="R33" s="3" t="s">
        <v>1098</v>
      </c>
      <c r="S33" s="3" t="s">
        <v>1099</v>
      </c>
      <c r="T33" s="3" t="s">
        <v>825</v>
      </c>
      <c r="U33" s="3" t="s">
        <v>1100</v>
      </c>
      <c r="V33" s="3" t="s">
        <v>864</v>
      </c>
      <c r="W33" s="3" t="s">
        <v>895</v>
      </c>
      <c r="X33" s="3" t="s">
        <v>1101</v>
      </c>
    </row>
    <row r="34" spans="1:24" x14ac:dyDescent="0.25">
      <c r="A34" s="3" t="s">
        <v>13</v>
      </c>
      <c r="D34" s="3" t="s">
        <v>191</v>
      </c>
      <c r="E34" s="3" t="s">
        <v>192</v>
      </c>
      <c r="F34" s="3" t="s">
        <v>118</v>
      </c>
      <c r="G34" s="3" t="s">
        <v>186</v>
      </c>
      <c r="J34" s="3" t="s">
        <v>964</v>
      </c>
      <c r="K34" s="3" t="s">
        <v>165</v>
      </c>
      <c r="L34" s="3" t="s">
        <v>803</v>
      </c>
      <c r="M34" s="3" t="s">
        <v>803</v>
      </c>
      <c r="N34" s="3" t="s">
        <v>16</v>
      </c>
      <c r="O34" s="3" t="s">
        <v>16</v>
      </c>
      <c r="P34" s="3" t="s">
        <v>803</v>
      </c>
      <c r="Q34" s="3" t="s">
        <v>803</v>
      </c>
      <c r="R34" s="3" t="s">
        <v>803</v>
      </c>
      <c r="S34" s="3" t="s">
        <v>803</v>
      </c>
      <c r="T34" s="3" t="s">
        <v>803</v>
      </c>
      <c r="U34" s="3" t="s">
        <v>803</v>
      </c>
      <c r="V34" s="3" t="s">
        <v>803</v>
      </c>
      <c r="W34" s="3" t="s">
        <v>803</v>
      </c>
      <c r="X34" s="3" t="s">
        <v>803</v>
      </c>
    </row>
    <row r="35" spans="1:24" x14ac:dyDescent="0.25">
      <c r="A35" s="3" t="s">
        <v>13</v>
      </c>
      <c r="D35" s="3" t="s">
        <v>193</v>
      </c>
      <c r="E35" s="3" t="s">
        <v>194</v>
      </c>
      <c r="F35" s="3" t="s">
        <v>118</v>
      </c>
      <c r="G35" s="3" t="s">
        <v>186</v>
      </c>
      <c r="J35" s="3" t="s">
        <v>963</v>
      </c>
      <c r="K35" s="3" t="s">
        <v>165</v>
      </c>
      <c r="L35" s="3" t="s">
        <v>803</v>
      </c>
      <c r="M35" s="3" t="s">
        <v>803</v>
      </c>
      <c r="N35" s="3" t="s">
        <v>16</v>
      </c>
      <c r="O35" s="3" t="s">
        <v>16</v>
      </c>
      <c r="P35" s="3" t="s">
        <v>803</v>
      </c>
      <c r="Q35" s="3" t="s">
        <v>803</v>
      </c>
      <c r="R35" s="3" t="s">
        <v>803</v>
      </c>
      <c r="S35" s="3" t="s">
        <v>803</v>
      </c>
      <c r="T35" s="3" t="s">
        <v>803</v>
      </c>
      <c r="U35" s="3" t="s">
        <v>803</v>
      </c>
      <c r="V35" s="3" t="s">
        <v>803</v>
      </c>
      <c r="W35" s="3" t="s">
        <v>803</v>
      </c>
      <c r="X35" s="3" t="s">
        <v>803</v>
      </c>
    </row>
    <row r="36" spans="1:24" x14ac:dyDescent="0.25">
      <c r="A36" s="3" t="s">
        <v>13</v>
      </c>
      <c r="D36" s="3" t="s">
        <v>195</v>
      </c>
      <c r="E36" s="3" t="s">
        <v>196</v>
      </c>
      <c r="F36" s="3" t="s">
        <v>118</v>
      </c>
      <c r="G36" s="3" t="s">
        <v>186</v>
      </c>
      <c r="J36" s="3" t="s">
        <v>962</v>
      </c>
      <c r="K36" s="3" t="s">
        <v>165</v>
      </c>
      <c r="L36" s="3" t="s">
        <v>1102</v>
      </c>
      <c r="M36" s="3" t="s">
        <v>1103</v>
      </c>
      <c r="N36" s="3" t="s">
        <v>1104</v>
      </c>
      <c r="O36" s="3" t="s">
        <v>16</v>
      </c>
      <c r="P36" s="3" t="s">
        <v>1105</v>
      </c>
      <c r="Q36" s="3" t="s">
        <v>1105</v>
      </c>
      <c r="R36" s="3" t="s">
        <v>1106</v>
      </c>
      <c r="S36" s="3" t="s">
        <v>1107</v>
      </c>
      <c r="T36" s="3" t="s">
        <v>1108</v>
      </c>
      <c r="U36" s="3" t="s">
        <v>1109</v>
      </c>
      <c r="V36" s="3" t="s">
        <v>1110</v>
      </c>
      <c r="W36" s="3" t="s">
        <v>1111</v>
      </c>
      <c r="X36" s="3" t="s">
        <v>1103</v>
      </c>
    </row>
    <row r="37" spans="1:24" x14ac:dyDescent="0.25">
      <c r="A37" s="3" t="s">
        <v>13</v>
      </c>
      <c r="D37" s="3" t="s">
        <v>197</v>
      </c>
      <c r="E37" s="3" t="s">
        <v>198</v>
      </c>
      <c r="F37" s="3" t="s">
        <v>118</v>
      </c>
      <c r="G37" s="3" t="s">
        <v>186</v>
      </c>
      <c r="J37" s="3" t="s">
        <v>960</v>
      </c>
      <c r="K37" s="3" t="s">
        <v>165</v>
      </c>
      <c r="L37" s="3" t="s">
        <v>952</v>
      </c>
      <c r="M37" s="3" t="s">
        <v>1112</v>
      </c>
      <c r="N37" s="3" t="s">
        <v>1113</v>
      </c>
      <c r="O37" s="3" t="s">
        <v>16</v>
      </c>
      <c r="P37" s="3" t="s">
        <v>1114</v>
      </c>
      <c r="Q37" s="3" t="s">
        <v>877</v>
      </c>
      <c r="R37" s="3" t="s">
        <v>1115</v>
      </c>
      <c r="S37" s="3" t="s">
        <v>1116</v>
      </c>
      <c r="T37" s="3" t="s">
        <v>1117</v>
      </c>
      <c r="U37" s="3" t="s">
        <v>1118</v>
      </c>
      <c r="V37" s="3" t="s">
        <v>1119</v>
      </c>
      <c r="W37" s="3" t="s">
        <v>1120</v>
      </c>
      <c r="X37" s="3" t="s">
        <v>1121</v>
      </c>
    </row>
    <row r="38" spans="1:24" x14ac:dyDescent="0.25">
      <c r="A38" s="3" t="s">
        <v>13</v>
      </c>
      <c r="D38" s="3" t="s">
        <v>199</v>
      </c>
      <c r="E38" s="3" t="s">
        <v>200</v>
      </c>
      <c r="F38" s="3" t="s">
        <v>118</v>
      </c>
      <c r="G38" s="3" t="s">
        <v>186</v>
      </c>
      <c r="J38" s="3" t="s">
        <v>959</v>
      </c>
      <c r="K38" s="3" t="s">
        <v>165</v>
      </c>
      <c r="L38" s="3" t="s">
        <v>1122</v>
      </c>
      <c r="M38" s="3" t="s">
        <v>1123</v>
      </c>
      <c r="N38" s="3" t="s">
        <v>1124</v>
      </c>
      <c r="O38" s="3" t="s">
        <v>16</v>
      </c>
      <c r="P38" s="3" t="s">
        <v>1125</v>
      </c>
      <c r="Q38" s="3" t="s">
        <v>1126</v>
      </c>
      <c r="R38" s="3" t="s">
        <v>1127</v>
      </c>
      <c r="S38" s="3" t="s">
        <v>1128</v>
      </c>
      <c r="T38" s="3" t="s">
        <v>1129</v>
      </c>
      <c r="U38" s="3" t="s">
        <v>1130</v>
      </c>
      <c r="V38" s="3" t="s">
        <v>1131</v>
      </c>
      <c r="W38" s="3" t="s">
        <v>1132</v>
      </c>
      <c r="X38" s="3" t="s">
        <v>1133</v>
      </c>
    </row>
    <row r="39" spans="1:24" x14ac:dyDescent="0.25">
      <c r="A39" s="3" t="s">
        <v>13</v>
      </c>
      <c r="D39" s="3" t="s">
        <v>201</v>
      </c>
      <c r="E39" s="3" t="s">
        <v>202</v>
      </c>
      <c r="F39" s="3" t="s">
        <v>118</v>
      </c>
      <c r="G39" s="3" t="s">
        <v>186</v>
      </c>
      <c r="J39" s="3" t="s">
        <v>957</v>
      </c>
      <c r="K39" s="3" t="s">
        <v>165</v>
      </c>
      <c r="L39" s="3" t="s">
        <v>1134</v>
      </c>
      <c r="M39" s="3" t="s">
        <v>1135</v>
      </c>
      <c r="N39" s="3" t="s">
        <v>1136</v>
      </c>
      <c r="O39" s="3" t="s">
        <v>16</v>
      </c>
      <c r="P39" s="3" t="s">
        <v>1137</v>
      </c>
      <c r="Q39" s="3" t="s">
        <v>1138</v>
      </c>
      <c r="R39" s="3" t="s">
        <v>1139</v>
      </c>
      <c r="S39" s="3" t="s">
        <v>1140</v>
      </c>
      <c r="T39" s="3" t="s">
        <v>1141</v>
      </c>
      <c r="U39" s="3" t="s">
        <v>1142</v>
      </c>
      <c r="V39" s="3" t="s">
        <v>1143</v>
      </c>
      <c r="W39" s="3" t="s">
        <v>1144</v>
      </c>
      <c r="X39" s="3" t="s">
        <v>1145</v>
      </c>
    </row>
    <row r="40" spans="1:24" x14ac:dyDescent="0.25">
      <c r="A40" s="3" t="s">
        <v>13</v>
      </c>
      <c r="D40" s="3" t="s">
        <v>203</v>
      </c>
      <c r="E40" s="3" t="s">
        <v>204</v>
      </c>
      <c r="F40" s="3" t="s">
        <v>118</v>
      </c>
      <c r="G40" s="3" t="s">
        <v>186</v>
      </c>
      <c r="J40" s="3" t="s">
        <v>940</v>
      </c>
      <c r="K40" s="3" t="s">
        <v>165</v>
      </c>
      <c r="L40" s="3" t="s">
        <v>1146</v>
      </c>
      <c r="M40" s="3" t="s">
        <v>1147</v>
      </c>
      <c r="N40" s="3" t="s">
        <v>1148</v>
      </c>
      <c r="O40" s="3" t="s">
        <v>16</v>
      </c>
      <c r="P40" s="3" t="s">
        <v>1149</v>
      </c>
      <c r="Q40" s="3" t="s">
        <v>1150</v>
      </c>
      <c r="R40" s="3" t="s">
        <v>1151</v>
      </c>
      <c r="S40" s="3" t="s">
        <v>1152</v>
      </c>
      <c r="T40" s="3" t="s">
        <v>1153</v>
      </c>
      <c r="U40" s="3" t="s">
        <v>1154</v>
      </c>
      <c r="V40" s="3" t="s">
        <v>1155</v>
      </c>
      <c r="W40" s="3" t="s">
        <v>1156</v>
      </c>
      <c r="X40" s="3" t="s">
        <v>1157</v>
      </c>
    </row>
    <row r="41" spans="1:24" x14ac:dyDescent="0.25">
      <c r="A41" s="3" t="s">
        <v>13</v>
      </c>
      <c r="D41" s="3" t="s">
        <v>205</v>
      </c>
      <c r="E41" s="3" t="s">
        <v>206</v>
      </c>
      <c r="F41" s="3" t="s">
        <v>118</v>
      </c>
      <c r="G41" s="3" t="s">
        <v>207</v>
      </c>
      <c r="J41" s="3" t="s">
        <v>955</v>
      </c>
      <c r="K41" s="3" t="s">
        <v>165</v>
      </c>
      <c r="L41" s="3" t="s">
        <v>1158</v>
      </c>
      <c r="M41" s="3" t="s">
        <v>1159</v>
      </c>
      <c r="N41" s="3" t="s">
        <v>1160</v>
      </c>
      <c r="O41" s="3" t="s">
        <v>16</v>
      </c>
      <c r="P41" s="3" t="s">
        <v>1161</v>
      </c>
      <c r="Q41" s="3" t="s">
        <v>1162</v>
      </c>
      <c r="R41" s="3" t="s">
        <v>1163</v>
      </c>
      <c r="S41" s="3" t="s">
        <v>1164</v>
      </c>
      <c r="T41" s="3" t="s">
        <v>1165</v>
      </c>
      <c r="U41" s="3" t="s">
        <v>1166</v>
      </c>
      <c r="V41" s="3" t="s">
        <v>1167</v>
      </c>
      <c r="W41" s="3" t="s">
        <v>1168</v>
      </c>
      <c r="X41" s="3" t="s">
        <v>1169</v>
      </c>
    </row>
    <row r="42" spans="1:24" x14ac:dyDescent="0.25">
      <c r="A42" s="3" t="s">
        <v>13</v>
      </c>
      <c r="D42" s="3" t="s">
        <v>208</v>
      </c>
      <c r="E42" s="3" t="s">
        <v>209</v>
      </c>
      <c r="F42" s="3" t="s">
        <v>118</v>
      </c>
      <c r="G42" s="3" t="s">
        <v>207</v>
      </c>
      <c r="J42" s="3" t="s">
        <v>954</v>
      </c>
      <c r="K42" s="3" t="s">
        <v>165</v>
      </c>
      <c r="L42" s="3" t="s">
        <v>1170</v>
      </c>
      <c r="M42" s="3" t="s">
        <v>1171</v>
      </c>
      <c r="N42" s="3" t="s">
        <v>1172</v>
      </c>
      <c r="O42" s="3" t="s">
        <v>16</v>
      </c>
      <c r="P42" s="3" t="s">
        <v>1173</v>
      </c>
      <c r="Q42" s="3" t="s">
        <v>1174</v>
      </c>
      <c r="R42" s="3" t="s">
        <v>1175</v>
      </c>
      <c r="S42" s="3" t="s">
        <v>1176</v>
      </c>
      <c r="T42" s="3" t="s">
        <v>1177</v>
      </c>
      <c r="U42" s="3" t="s">
        <v>1178</v>
      </c>
      <c r="V42" s="3" t="s">
        <v>1179</v>
      </c>
      <c r="W42" s="3" t="s">
        <v>1180</v>
      </c>
      <c r="X42" s="3" t="s">
        <v>1181</v>
      </c>
    </row>
    <row r="43" spans="1:24" x14ac:dyDescent="0.25">
      <c r="A43" s="3" t="s">
        <v>13</v>
      </c>
      <c r="D43" s="3" t="s">
        <v>210</v>
      </c>
      <c r="E43" s="3" t="s">
        <v>211</v>
      </c>
      <c r="F43" s="3" t="s">
        <v>118</v>
      </c>
      <c r="G43" s="3" t="s">
        <v>207</v>
      </c>
      <c r="J43" s="3" t="s">
        <v>953</v>
      </c>
      <c r="K43" s="3" t="s">
        <v>165</v>
      </c>
      <c r="L43" s="3" t="s">
        <v>1182</v>
      </c>
      <c r="M43" s="3" t="s">
        <v>1183</v>
      </c>
      <c r="N43" s="3" t="s">
        <v>1184</v>
      </c>
      <c r="O43" s="3" t="s">
        <v>16</v>
      </c>
      <c r="P43" s="3" t="s">
        <v>1185</v>
      </c>
      <c r="Q43" s="3" t="s">
        <v>1186</v>
      </c>
      <c r="R43" s="3" t="s">
        <v>1187</v>
      </c>
      <c r="S43" s="3" t="s">
        <v>1188</v>
      </c>
      <c r="T43" s="3" t="s">
        <v>1189</v>
      </c>
      <c r="U43" s="3" t="s">
        <v>1190</v>
      </c>
      <c r="V43" s="3" t="s">
        <v>1191</v>
      </c>
      <c r="W43" s="3" t="s">
        <v>1192</v>
      </c>
      <c r="X43" s="3" t="s">
        <v>1193</v>
      </c>
    </row>
    <row r="44" spans="1:24" x14ac:dyDescent="0.25">
      <c r="A44" s="3" t="s">
        <v>13</v>
      </c>
      <c r="D44" s="3" t="s">
        <v>212</v>
      </c>
      <c r="E44" s="3" t="s">
        <v>213</v>
      </c>
      <c r="F44" s="3" t="s">
        <v>118</v>
      </c>
      <c r="G44" s="3" t="s">
        <v>207</v>
      </c>
      <c r="J44" s="3" t="s">
        <v>951</v>
      </c>
      <c r="K44" s="3" t="s">
        <v>165</v>
      </c>
      <c r="L44" s="3" t="s">
        <v>1194</v>
      </c>
      <c r="M44" s="3" t="s">
        <v>1195</v>
      </c>
      <c r="N44" s="3" t="s">
        <v>1196</v>
      </c>
      <c r="O44" s="3" t="s">
        <v>16</v>
      </c>
      <c r="P44" s="3" t="s">
        <v>1197</v>
      </c>
      <c r="Q44" s="3" t="s">
        <v>1198</v>
      </c>
      <c r="R44" s="3" t="s">
        <v>1199</v>
      </c>
      <c r="S44" s="3" t="s">
        <v>1200</v>
      </c>
      <c r="T44" s="3" t="s">
        <v>1201</v>
      </c>
      <c r="U44" s="3" t="s">
        <v>1202</v>
      </c>
      <c r="V44" s="3" t="s">
        <v>1203</v>
      </c>
      <c r="W44" s="3" t="s">
        <v>1204</v>
      </c>
      <c r="X44" s="3" t="s">
        <v>1205</v>
      </c>
    </row>
    <row r="45" spans="1:24" x14ac:dyDescent="0.25">
      <c r="A45" s="3" t="s">
        <v>13</v>
      </c>
      <c r="D45" s="3" t="s">
        <v>214</v>
      </c>
      <c r="E45" s="3" t="s">
        <v>215</v>
      </c>
      <c r="F45" s="3" t="s">
        <v>118</v>
      </c>
      <c r="G45" s="3" t="s">
        <v>207</v>
      </c>
      <c r="J45" s="3" t="s">
        <v>950</v>
      </c>
      <c r="K45" s="3" t="s">
        <v>165</v>
      </c>
      <c r="L45" s="3" t="s">
        <v>1206</v>
      </c>
      <c r="M45" s="3" t="s">
        <v>1207</v>
      </c>
      <c r="N45" s="3" t="s">
        <v>1208</v>
      </c>
      <c r="O45" s="3" t="s">
        <v>16</v>
      </c>
      <c r="P45" s="3" t="s">
        <v>1209</v>
      </c>
      <c r="Q45" s="3" t="s">
        <v>1210</v>
      </c>
      <c r="R45" s="3" t="s">
        <v>1211</v>
      </c>
      <c r="S45" s="3" t="s">
        <v>1212</v>
      </c>
      <c r="T45" s="3" t="s">
        <v>1213</v>
      </c>
      <c r="U45" s="3" t="s">
        <v>1214</v>
      </c>
      <c r="V45" s="3" t="s">
        <v>1215</v>
      </c>
      <c r="W45" s="3" t="s">
        <v>1216</v>
      </c>
      <c r="X45" s="3" t="s">
        <v>1217</v>
      </c>
    </row>
    <row r="46" spans="1:24" x14ac:dyDescent="0.25">
      <c r="A46" s="3" t="s">
        <v>13</v>
      </c>
      <c r="D46" s="3" t="s">
        <v>216</v>
      </c>
      <c r="E46" s="3" t="s">
        <v>217</v>
      </c>
      <c r="F46" s="3" t="s">
        <v>118</v>
      </c>
      <c r="G46" s="3" t="s">
        <v>207</v>
      </c>
      <c r="J46" s="3" t="s">
        <v>949</v>
      </c>
      <c r="K46" s="3" t="s">
        <v>165</v>
      </c>
      <c r="L46" s="3" t="s">
        <v>1218</v>
      </c>
      <c r="M46" s="3" t="s">
        <v>1161</v>
      </c>
      <c r="N46" s="3" t="s">
        <v>1219</v>
      </c>
      <c r="O46" s="3" t="s">
        <v>16</v>
      </c>
      <c r="P46" s="3" t="s">
        <v>1220</v>
      </c>
      <c r="Q46" s="3" t="s">
        <v>1221</v>
      </c>
      <c r="R46" s="3" t="s">
        <v>1222</v>
      </c>
      <c r="S46" s="3" t="s">
        <v>1223</v>
      </c>
      <c r="T46" s="3" t="s">
        <v>1224</v>
      </c>
      <c r="U46" s="3" t="s">
        <v>1225</v>
      </c>
      <c r="V46" s="3" t="s">
        <v>1226</v>
      </c>
      <c r="W46" s="3" t="s">
        <v>1227</v>
      </c>
      <c r="X46" s="3" t="s">
        <v>1228</v>
      </c>
    </row>
    <row r="47" spans="1:24" x14ac:dyDescent="0.25">
      <c r="A47" s="3" t="s">
        <v>13</v>
      </c>
      <c r="D47" s="3" t="s">
        <v>218</v>
      </c>
      <c r="E47" s="3" t="s">
        <v>219</v>
      </c>
      <c r="F47" s="3" t="s">
        <v>118</v>
      </c>
      <c r="G47" s="3" t="s">
        <v>207</v>
      </c>
      <c r="J47" s="3" t="s">
        <v>947</v>
      </c>
      <c r="K47" s="3" t="s">
        <v>165</v>
      </c>
      <c r="L47" s="3" t="s">
        <v>1229</v>
      </c>
      <c r="M47" s="3" t="s">
        <v>1230</v>
      </c>
      <c r="N47" s="3" t="s">
        <v>1231</v>
      </c>
      <c r="O47" s="3" t="s">
        <v>16</v>
      </c>
      <c r="P47" s="3" t="s">
        <v>1232</v>
      </c>
      <c r="Q47" s="3" t="s">
        <v>1233</v>
      </c>
      <c r="R47" s="3" t="s">
        <v>1234</v>
      </c>
      <c r="S47" s="3" t="s">
        <v>1235</v>
      </c>
      <c r="T47" s="3" t="s">
        <v>1236</v>
      </c>
      <c r="U47" s="3" t="s">
        <v>1237</v>
      </c>
      <c r="V47" s="3" t="s">
        <v>1238</v>
      </c>
      <c r="W47" s="3" t="s">
        <v>1239</v>
      </c>
      <c r="X47" s="3" t="s">
        <v>1240</v>
      </c>
    </row>
    <row r="48" spans="1:24" x14ac:dyDescent="0.25">
      <c r="A48" s="3" t="s">
        <v>13</v>
      </c>
      <c r="D48" s="3" t="s">
        <v>220</v>
      </c>
      <c r="E48" s="3" t="s">
        <v>221</v>
      </c>
      <c r="F48" s="3" t="s">
        <v>118</v>
      </c>
      <c r="G48" s="3" t="s">
        <v>207</v>
      </c>
      <c r="J48" s="3" t="s">
        <v>946</v>
      </c>
      <c r="K48" s="3" t="s">
        <v>165</v>
      </c>
      <c r="L48" s="3" t="s">
        <v>1241</v>
      </c>
      <c r="M48" s="3" t="s">
        <v>1242</v>
      </c>
      <c r="N48" s="3" t="s">
        <v>1243</v>
      </c>
      <c r="O48" s="3" t="s">
        <v>16</v>
      </c>
      <c r="P48" s="3" t="s">
        <v>1244</v>
      </c>
      <c r="Q48" s="3" t="s">
        <v>1245</v>
      </c>
      <c r="R48" s="3" t="s">
        <v>1246</v>
      </c>
      <c r="S48" s="3" t="s">
        <v>1247</v>
      </c>
      <c r="T48" s="3" t="s">
        <v>1248</v>
      </c>
      <c r="U48" s="3" t="s">
        <v>1249</v>
      </c>
      <c r="V48" s="3" t="s">
        <v>1250</v>
      </c>
      <c r="W48" s="3" t="s">
        <v>1251</v>
      </c>
      <c r="X48" s="3" t="s">
        <v>1252</v>
      </c>
    </row>
    <row r="49" spans="1:24" x14ac:dyDescent="0.25">
      <c r="A49" s="3" t="s">
        <v>13</v>
      </c>
      <c r="D49" s="3" t="s">
        <v>222</v>
      </c>
      <c r="E49" s="3" t="s">
        <v>223</v>
      </c>
      <c r="F49" s="3" t="s">
        <v>118</v>
      </c>
      <c r="G49" s="3" t="s">
        <v>207</v>
      </c>
      <c r="J49" s="3" t="s">
        <v>945</v>
      </c>
      <c r="K49" s="3" t="s">
        <v>165</v>
      </c>
      <c r="L49" s="3" t="s">
        <v>1253</v>
      </c>
      <c r="M49" s="3" t="s">
        <v>1254</v>
      </c>
      <c r="N49" s="3" t="s">
        <v>1255</v>
      </c>
      <c r="O49" s="3" t="s">
        <v>16</v>
      </c>
      <c r="P49" s="3" t="s">
        <v>1256</v>
      </c>
      <c r="Q49" s="3" t="s">
        <v>1257</v>
      </c>
      <c r="R49" s="3" t="s">
        <v>1258</v>
      </c>
      <c r="S49" s="3" t="s">
        <v>1259</v>
      </c>
      <c r="T49" s="3" t="s">
        <v>1260</v>
      </c>
      <c r="U49" s="3" t="s">
        <v>1261</v>
      </c>
      <c r="V49" s="3" t="s">
        <v>1262</v>
      </c>
      <c r="W49" s="3" t="s">
        <v>1263</v>
      </c>
      <c r="X49" s="3" t="s">
        <v>1264</v>
      </c>
    </row>
    <row r="50" spans="1:24" x14ac:dyDescent="0.25">
      <c r="A50" s="3" t="s">
        <v>13</v>
      </c>
      <c r="D50" s="3" t="s">
        <v>224</v>
      </c>
      <c r="E50" s="3" t="s">
        <v>225</v>
      </c>
      <c r="F50" s="3" t="s">
        <v>118</v>
      </c>
      <c r="G50" s="3" t="s">
        <v>226</v>
      </c>
      <c r="J50" s="3" t="s">
        <v>944</v>
      </c>
      <c r="K50" s="3" t="s">
        <v>165</v>
      </c>
      <c r="L50" s="3" t="s">
        <v>1265</v>
      </c>
      <c r="M50" s="3" t="s">
        <v>1266</v>
      </c>
      <c r="N50" s="3" t="s">
        <v>1267</v>
      </c>
      <c r="O50" s="3" t="s">
        <v>16</v>
      </c>
      <c r="P50" s="3" t="s">
        <v>1268</v>
      </c>
      <c r="Q50" s="3" t="s">
        <v>1269</v>
      </c>
      <c r="R50" s="3" t="s">
        <v>1270</v>
      </c>
      <c r="S50" s="3" t="s">
        <v>1271</v>
      </c>
      <c r="T50" s="3" t="s">
        <v>1272</v>
      </c>
      <c r="U50" s="3" t="s">
        <v>1273</v>
      </c>
      <c r="V50" s="3" t="s">
        <v>1274</v>
      </c>
      <c r="W50" s="3" t="s">
        <v>1275</v>
      </c>
      <c r="X50" s="3" t="s">
        <v>1276</v>
      </c>
    </row>
    <row r="51" spans="1:24" x14ac:dyDescent="0.25">
      <c r="A51" s="3" t="s">
        <v>13</v>
      </c>
      <c r="D51" s="3" t="s">
        <v>227</v>
      </c>
      <c r="E51" s="3" t="s">
        <v>228</v>
      </c>
      <c r="F51" s="3" t="s">
        <v>118</v>
      </c>
      <c r="G51" s="3" t="s">
        <v>226</v>
      </c>
      <c r="J51" s="3" t="s">
        <v>943</v>
      </c>
      <c r="K51" s="3" t="s">
        <v>165</v>
      </c>
      <c r="L51" s="3" t="s">
        <v>1277</v>
      </c>
      <c r="M51" s="3" t="s">
        <v>1278</v>
      </c>
      <c r="N51" s="3" t="s">
        <v>1279</v>
      </c>
      <c r="O51" s="3" t="s">
        <v>16</v>
      </c>
      <c r="P51" s="3" t="s">
        <v>1280</v>
      </c>
      <c r="Q51" s="3" t="s">
        <v>1281</v>
      </c>
      <c r="R51" s="3" t="s">
        <v>1282</v>
      </c>
      <c r="S51" s="3" t="s">
        <v>1283</v>
      </c>
      <c r="T51" s="3" t="s">
        <v>1284</v>
      </c>
      <c r="U51" s="3" t="s">
        <v>1285</v>
      </c>
      <c r="V51" s="3" t="s">
        <v>1286</v>
      </c>
      <c r="W51" s="3" t="s">
        <v>1287</v>
      </c>
      <c r="X51" s="3" t="s">
        <v>1288</v>
      </c>
    </row>
    <row r="52" spans="1:24" x14ac:dyDescent="0.25">
      <c r="A52" s="3" t="s">
        <v>13</v>
      </c>
      <c r="D52" s="3" t="s">
        <v>229</v>
      </c>
      <c r="E52" s="3" t="s">
        <v>230</v>
      </c>
      <c r="F52" s="3" t="s">
        <v>118</v>
      </c>
      <c r="G52" s="3" t="s">
        <v>226</v>
      </c>
      <c r="J52" s="3" t="s">
        <v>942</v>
      </c>
      <c r="K52" s="3" t="s">
        <v>165</v>
      </c>
      <c r="L52" s="3" t="s">
        <v>1289</v>
      </c>
      <c r="M52" s="3" t="s">
        <v>1290</v>
      </c>
      <c r="N52" s="3" t="s">
        <v>1291</v>
      </c>
      <c r="O52" s="3" t="s">
        <v>16</v>
      </c>
      <c r="P52" s="3" t="s">
        <v>1292</v>
      </c>
      <c r="Q52" s="3" t="s">
        <v>1293</v>
      </c>
      <c r="R52" s="3" t="s">
        <v>1294</v>
      </c>
      <c r="S52" s="3" t="s">
        <v>1295</v>
      </c>
      <c r="T52" s="3" t="s">
        <v>1296</v>
      </c>
      <c r="U52" s="3" t="s">
        <v>1297</v>
      </c>
      <c r="V52" s="3" t="s">
        <v>1298</v>
      </c>
      <c r="W52" s="3" t="s">
        <v>1299</v>
      </c>
      <c r="X52" s="3" t="s">
        <v>1300</v>
      </c>
    </row>
    <row r="53" spans="1:24" x14ac:dyDescent="0.25">
      <c r="A53" s="3" t="s">
        <v>13</v>
      </c>
      <c r="D53" s="3" t="s">
        <v>231</v>
      </c>
      <c r="E53" s="3" t="s">
        <v>232</v>
      </c>
      <c r="F53" s="3" t="s">
        <v>118</v>
      </c>
      <c r="G53" s="3" t="s">
        <v>226</v>
      </c>
      <c r="J53" s="3" t="s">
        <v>941</v>
      </c>
      <c r="K53" s="3" t="s">
        <v>165</v>
      </c>
      <c r="L53" s="3" t="s">
        <v>1301</v>
      </c>
      <c r="M53" s="3" t="s">
        <v>1302</v>
      </c>
      <c r="N53" s="3" t="s">
        <v>1303</v>
      </c>
      <c r="O53" s="3" t="s">
        <v>16</v>
      </c>
      <c r="P53" s="3" t="s">
        <v>881</v>
      </c>
      <c r="Q53" s="3" t="s">
        <v>1304</v>
      </c>
      <c r="R53" s="3" t="s">
        <v>1305</v>
      </c>
      <c r="S53" s="3" t="s">
        <v>1306</v>
      </c>
      <c r="T53" s="3" t="s">
        <v>1307</v>
      </c>
      <c r="U53" s="3" t="s">
        <v>1308</v>
      </c>
      <c r="V53" s="3" t="s">
        <v>884</v>
      </c>
      <c r="W53" s="3" t="s">
        <v>1309</v>
      </c>
      <c r="X53" s="3" t="s">
        <v>1302</v>
      </c>
    </row>
    <row r="54" spans="1:24" x14ac:dyDescent="0.25">
      <c r="A54" s="3" t="s">
        <v>13</v>
      </c>
      <c r="D54" s="3" t="s">
        <v>233</v>
      </c>
      <c r="E54" s="3" t="s">
        <v>234</v>
      </c>
      <c r="F54" s="3" t="s">
        <v>118</v>
      </c>
      <c r="G54" s="3" t="s">
        <v>226</v>
      </c>
      <c r="J54" s="3" t="s">
        <v>940</v>
      </c>
      <c r="K54" s="3" t="s">
        <v>165</v>
      </c>
      <c r="L54" s="3" t="s">
        <v>1310</v>
      </c>
      <c r="M54" s="3" t="s">
        <v>1311</v>
      </c>
      <c r="N54" s="3" t="s">
        <v>1312</v>
      </c>
      <c r="O54" s="3" t="s">
        <v>16</v>
      </c>
      <c r="P54" s="3" t="s">
        <v>1313</v>
      </c>
      <c r="Q54" s="3" t="s">
        <v>1314</v>
      </c>
      <c r="R54" s="3" t="s">
        <v>1315</v>
      </c>
      <c r="S54" s="3" t="s">
        <v>1316</v>
      </c>
      <c r="T54" s="3" t="s">
        <v>1317</v>
      </c>
      <c r="U54" s="3" t="s">
        <v>1318</v>
      </c>
      <c r="V54" s="3" t="s">
        <v>1319</v>
      </c>
      <c r="W54" s="3" t="s">
        <v>1320</v>
      </c>
      <c r="X54" s="3" t="s">
        <v>1321</v>
      </c>
    </row>
    <row r="55" spans="1:24" x14ac:dyDescent="0.25">
      <c r="A55" s="3" t="s">
        <v>13</v>
      </c>
      <c r="D55" s="3" t="s">
        <v>235</v>
      </c>
      <c r="E55" s="3" t="s">
        <v>236</v>
      </c>
      <c r="F55" s="3" t="s">
        <v>118</v>
      </c>
      <c r="G55" s="3" t="s">
        <v>226</v>
      </c>
      <c r="J55" s="3" t="s">
        <v>939</v>
      </c>
      <c r="K55" s="3" t="s">
        <v>165</v>
      </c>
      <c r="L55" s="3" t="s">
        <v>879</v>
      </c>
      <c r="M55" s="3" t="s">
        <v>1322</v>
      </c>
      <c r="N55" s="3" t="s">
        <v>1323</v>
      </c>
      <c r="O55" s="3" t="s">
        <v>16</v>
      </c>
      <c r="P55" s="3" t="s">
        <v>892</v>
      </c>
      <c r="Q55" s="3" t="s">
        <v>1324</v>
      </c>
      <c r="R55" s="3" t="s">
        <v>1325</v>
      </c>
      <c r="S55" s="3" t="s">
        <v>1326</v>
      </c>
      <c r="T55" s="3" t="s">
        <v>1327</v>
      </c>
      <c r="U55" s="3" t="s">
        <v>1328</v>
      </c>
      <c r="V55" s="3" t="s">
        <v>1329</v>
      </c>
      <c r="W55" s="3" t="s">
        <v>1330</v>
      </c>
      <c r="X55" s="3" t="s">
        <v>1322</v>
      </c>
    </row>
    <row r="56" spans="1:24" x14ac:dyDescent="0.25">
      <c r="A56" s="3" t="s">
        <v>13</v>
      </c>
      <c r="D56" s="3" t="s">
        <v>237</v>
      </c>
      <c r="E56" s="3" t="s">
        <v>238</v>
      </c>
      <c r="F56" s="3" t="s">
        <v>118</v>
      </c>
      <c r="G56" s="3" t="s">
        <v>226</v>
      </c>
      <c r="J56" s="3" t="s">
        <v>938</v>
      </c>
      <c r="K56" s="3" t="s">
        <v>165</v>
      </c>
      <c r="L56" s="3" t="s">
        <v>1331</v>
      </c>
      <c r="M56" s="3" t="s">
        <v>1332</v>
      </c>
      <c r="N56" s="3" t="s">
        <v>1333</v>
      </c>
      <c r="O56" s="3" t="s">
        <v>16</v>
      </c>
      <c r="P56" s="3" t="s">
        <v>1334</v>
      </c>
      <c r="Q56" s="3" t="s">
        <v>1335</v>
      </c>
      <c r="R56" s="3" t="s">
        <v>1336</v>
      </c>
      <c r="S56" s="3" t="s">
        <v>1337</v>
      </c>
      <c r="T56" s="3" t="s">
        <v>1338</v>
      </c>
      <c r="U56" s="3" t="s">
        <v>1339</v>
      </c>
      <c r="V56" s="3" t="s">
        <v>1340</v>
      </c>
      <c r="W56" s="3" t="s">
        <v>1341</v>
      </c>
      <c r="X56" s="3" t="s">
        <v>1332</v>
      </c>
    </row>
    <row r="57" spans="1:24" x14ac:dyDescent="0.25">
      <c r="A57" s="3" t="s">
        <v>13</v>
      </c>
      <c r="D57" s="3" t="s">
        <v>239</v>
      </c>
      <c r="E57" s="3" t="s">
        <v>240</v>
      </c>
      <c r="F57" s="3" t="s">
        <v>118</v>
      </c>
      <c r="G57" s="3" t="s">
        <v>241</v>
      </c>
      <c r="J57" s="3" t="s">
        <v>937</v>
      </c>
      <c r="K57" s="3" t="s">
        <v>165</v>
      </c>
      <c r="L57" s="3" t="s">
        <v>1342</v>
      </c>
      <c r="M57" s="3" t="s">
        <v>1343</v>
      </c>
      <c r="N57" s="3" t="s">
        <v>1344</v>
      </c>
      <c r="O57" s="3" t="s">
        <v>16</v>
      </c>
      <c r="P57" s="3" t="s">
        <v>1345</v>
      </c>
      <c r="Q57" s="3" t="s">
        <v>1346</v>
      </c>
      <c r="R57" s="3" t="s">
        <v>1347</v>
      </c>
      <c r="S57" s="3" t="s">
        <v>1348</v>
      </c>
      <c r="T57" s="3" t="s">
        <v>1349</v>
      </c>
      <c r="U57" s="3" t="s">
        <v>1350</v>
      </c>
      <c r="V57" s="3" t="s">
        <v>1351</v>
      </c>
      <c r="W57" s="3" t="s">
        <v>1352</v>
      </c>
      <c r="X57" s="3" t="s">
        <v>1343</v>
      </c>
    </row>
    <row r="58" spans="1:24" x14ac:dyDescent="0.25">
      <c r="A58" s="3" t="s">
        <v>13</v>
      </c>
      <c r="D58" s="3" t="s">
        <v>242</v>
      </c>
      <c r="E58" s="3" t="s">
        <v>243</v>
      </c>
      <c r="F58" s="3" t="s">
        <v>118</v>
      </c>
      <c r="G58" s="3" t="s">
        <v>241</v>
      </c>
      <c r="J58" s="3" t="s">
        <v>936</v>
      </c>
      <c r="K58" s="3" t="s">
        <v>165</v>
      </c>
      <c r="L58" s="3" t="s">
        <v>1353</v>
      </c>
      <c r="M58" s="3" t="s">
        <v>1354</v>
      </c>
      <c r="N58" s="3" t="s">
        <v>1355</v>
      </c>
      <c r="O58" s="3" t="s">
        <v>16</v>
      </c>
      <c r="P58" s="3" t="s">
        <v>1356</v>
      </c>
      <c r="Q58" s="3" t="s">
        <v>1357</v>
      </c>
      <c r="R58" s="3" t="s">
        <v>1358</v>
      </c>
      <c r="S58" s="3" t="s">
        <v>1359</v>
      </c>
      <c r="T58" s="3" t="s">
        <v>1360</v>
      </c>
      <c r="U58" s="3" t="s">
        <v>1361</v>
      </c>
      <c r="V58" s="3" t="s">
        <v>1362</v>
      </c>
      <c r="W58" s="3" t="s">
        <v>452</v>
      </c>
      <c r="X58" s="3" t="s">
        <v>1356</v>
      </c>
    </row>
    <row r="59" spans="1:24" x14ac:dyDescent="0.25">
      <c r="A59" s="3" t="s">
        <v>13</v>
      </c>
      <c r="D59" s="3" t="s">
        <v>244</v>
      </c>
      <c r="E59" s="3" t="s">
        <v>245</v>
      </c>
      <c r="F59" s="3" t="s">
        <v>118</v>
      </c>
      <c r="G59" s="3" t="s">
        <v>241</v>
      </c>
      <c r="J59" s="3" t="s">
        <v>935</v>
      </c>
      <c r="K59" s="3" t="s">
        <v>165</v>
      </c>
      <c r="L59" s="3" t="s">
        <v>1363</v>
      </c>
      <c r="M59" s="3" t="s">
        <v>1364</v>
      </c>
      <c r="N59" s="3" t="s">
        <v>1365</v>
      </c>
      <c r="O59" s="3" t="s">
        <v>16</v>
      </c>
      <c r="P59" s="3" t="s">
        <v>1366</v>
      </c>
      <c r="Q59" s="3" t="s">
        <v>1349</v>
      </c>
      <c r="R59" s="3" t="s">
        <v>1367</v>
      </c>
      <c r="S59" s="3" t="s">
        <v>1368</v>
      </c>
      <c r="T59" s="3" t="s">
        <v>1369</v>
      </c>
      <c r="U59" s="3" t="s">
        <v>451</v>
      </c>
      <c r="V59" s="3" t="s">
        <v>1370</v>
      </c>
      <c r="W59" s="3" t="s">
        <v>1371</v>
      </c>
      <c r="X59" s="3" t="s">
        <v>1364</v>
      </c>
    </row>
    <row r="60" spans="1:24" x14ac:dyDescent="0.25">
      <c r="A60" s="3" t="s">
        <v>13</v>
      </c>
      <c r="D60" s="3" t="s">
        <v>246</v>
      </c>
      <c r="E60" s="3" t="s">
        <v>247</v>
      </c>
      <c r="F60" s="3" t="s">
        <v>118</v>
      </c>
      <c r="G60" s="3" t="s">
        <v>241</v>
      </c>
      <c r="J60" s="3" t="s">
        <v>934</v>
      </c>
      <c r="K60" s="3" t="s">
        <v>165</v>
      </c>
      <c r="L60" s="3" t="s">
        <v>1351</v>
      </c>
      <c r="M60" s="3" t="s">
        <v>967</v>
      </c>
      <c r="N60" s="3" t="s">
        <v>1372</v>
      </c>
      <c r="O60" s="3" t="s">
        <v>16</v>
      </c>
      <c r="P60" s="3" t="s">
        <v>1351</v>
      </c>
      <c r="Q60" s="3" t="s">
        <v>1373</v>
      </c>
      <c r="R60" s="3" t="s">
        <v>852</v>
      </c>
      <c r="S60" s="3" t="s">
        <v>1374</v>
      </c>
      <c r="T60" s="3" t="s">
        <v>1375</v>
      </c>
      <c r="U60" s="3" t="s">
        <v>1376</v>
      </c>
      <c r="V60" s="3" t="s">
        <v>872</v>
      </c>
      <c r="W60" s="3" t="s">
        <v>1377</v>
      </c>
      <c r="X60" s="3" t="s">
        <v>967</v>
      </c>
    </row>
    <row r="61" spans="1:24" x14ac:dyDescent="0.25">
      <c r="A61" s="3" t="s">
        <v>13</v>
      </c>
      <c r="D61" s="3" t="s">
        <v>248</v>
      </c>
      <c r="E61" s="3" t="s">
        <v>249</v>
      </c>
      <c r="F61" s="3" t="s">
        <v>118</v>
      </c>
      <c r="G61" s="3" t="s">
        <v>241</v>
      </c>
      <c r="J61" s="3" t="s">
        <v>933</v>
      </c>
      <c r="K61" s="3" t="s">
        <v>165</v>
      </c>
      <c r="L61" s="3" t="s">
        <v>1378</v>
      </c>
      <c r="M61" s="3" t="s">
        <v>1379</v>
      </c>
      <c r="N61" s="3" t="s">
        <v>1380</v>
      </c>
      <c r="O61" s="3" t="s">
        <v>16</v>
      </c>
      <c r="P61" s="3" t="s">
        <v>1381</v>
      </c>
      <c r="Q61" s="3" t="s">
        <v>1382</v>
      </c>
      <c r="R61" s="3" t="s">
        <v>1383</v>
      </c>
      <c r="S61" s="3" t="s">
        <v>1384</v>
      </c>
      <c r="T61" s="3" t="s">
        <v>1385</v>
      </c>
      <c r="U61" s="3" t="s">
        <v>1386</v>
      </c>
      <c r="V61" s="3" t="s">
        <v>1387</v>
      </c>
      <c r="W61" s="3" t="s">
        <v>1388</v>
      </c>
      <c r="X61" s="3" t="s">
        <v>1389</v>
      </c>
    </row>
    <row r="62" spans="1:24" x14ac:dyDescent="0.25">
      <c r="A62" s="3" t="s">
        <v>13</v>
      </c>
      <c r="D62" s="3" t="s">
        <v>250</v>
      </c>
      <c r="E62" s="3" t="s">
        <v>251</v>
      </c>
      <c r="F62" s="3" t="s">
        <v>118</v>
      </c>
      <c r="G62" s="3" t="s">
        <v>241</v>
      </c>
      <c r="J62" s="3" t="s">
        <v>932</v>
      </c>
      <c r="K62" s="3" t="s">
        <v>165</v>
      </c>
      <c r="L62" s="3" t="s">
        <v>1390</v>
      </c>
      <c r="M62" s="3" t="s">
        <v>1391</v>
      </c>
      <c r="N62" s="3" t="s">
        <v>1392</v>
      </c>
      <c r="O62" s="3" t="s">
        <v>16</v>
      </c>
      <c r="P62" s="3" t="s">
        <v>1393</v>
      </c>
      <c r="Q62" s="3" t="s">
        <v>1394</v>
      </c>
      <c r="R62" s="3" t="s">
        <v>1395</v>
      </c>
      <c r="S62" s="3" t="s">
        <v>1396</v>
      </c>
      <c r="T62" s="3" t="s">
        <v>1397</v>
      </c>
      <c r="U62" s="3" t="s">
        <v>958</v>
      </c>
      <c r="V62" s="3" t="s">
        <v>1398</v>
      </c>
      <c r="W62" s="3" t="s">
        <v>1399</v>
      </c>
      <c r="X62" s="3" t="s">
        <v>1391</v>
      </c>
    </row>
    <row r="63" spans="1:24" x14ac:dyDescent="0.25">
      <c r="A63" s="3" t="s">
        <v>13</v>
      </c>
      <c r="D63" s="3" t="s">
        <v>252</v>
      </c>
      <c r="E63" s="3" t="s">
        <v>253</v>
      </c>
      <c r="F63" s="3" t="s">
        <v>118</v>
      </c>
      <c r="G63" s="3" t="s">
        <v>241</v>
      </c>
      <c r="J63" s="3" t="s">
        <v>931</v>
      </c>
      <c r="K63" s="3" t="s">
        <v>165</v>
      </c>
      <c r="L63" s="3" t="s">
        <v>1400</v>
      </c>
      <c r="M63" s="3" t="s">
        <v>1401</v>
      </c>
      <c r="N63" s="3" t="s">
        <v>1402</v>
      </c>
      <c r="O63" s="3" t="s">
        <v>16</v>
      </c>
      <c r="P63" s="3" t="s">
        <v>1403</v>
      </c>
      <c r="Q63" s="3" t="s">
        <v>1404</v>
      </c>
      <c r="R63" s="3" t="s">
        <v>1405</v>
      </c>
      <c r="S63" s="3" t="s">
        <v>1406</v>
      </c>
      <c r="T63" s="3" t="s">
        <v>1407</v>
      </c>
      <c r="U63" s="3" t="s">
        <v>1408</v>
      </c>
      <c r="V63" s="3" t="s">
        <v>1409</v>
      </c>
      <c r="W63" s="3" t="s">
        <v>1410</v>
      </c>
      <c r="X63" s="3" t="s">
        <v>1411</v>
      </c>
    </row>
    <row r="64" spans="1:24" x14ac:dyDescent="0.25">
      <c r="A64" s="3" t="s">
        <v>13</v>
      </c>
      <c r="D64" s="3" t="s">
        <v>254</v>
      </c>
      <c r="E64" s="3" t="s">
        <v>255</v>
      </c>
      <c r="F64" s="3" t="s">
        <v>118</v>
      </c>
      <c r="G64" s="3" t="s">
        <v>241</v>
      </c>
      <c r="J64" s="3" t="s">
        <v>930</v>
      </c>
      <c r="K64" s="3" t="s">
        <v>165</v>
      </c>
      <c r="L64" s="3" t="s">
        <v>1412</v>
      </c>
      <c r="M64" s="3" t="s">
        <v>1413</v>
      </c>
      <c r="N64" s="3" t="s">
        <v>1414</v>
      </c>
      <c r="O64" s="3" t="s">
        <v>16</v>
      </c>
      <c r="P64" s="3" t="s">
        <v>1415</v>
      </c>
      <c r="Q64" s="3" t="s">
        <v>1416</v>
      </c>
      <c r="R64" s="3" t="s">
        <v>1417</v>
      </c>
      <c r="S64" s="3" t="s">
        <v>1418</v>
      </c>
      <c r="T64" s="3" t="s">
        <v>1419</v>
      </c>
      <c r="U64" s="3" t="s">
        <v>1420</v>
      </c>
      <c r="V64" s="3" t="s">
        <v>1421</v>
      </c>
      <c r="W64" s="3" t="s">
        <v>1422</v>
      </c>
      <c r="X64" s="3" t="s">
        <v>1423</v>
      </c>
    </row>
    <row r="65" spans="1:24" x14ac:dyDescent="0.25">
      <c r="A65" s="3" t="s">
        <v>13</v>
      </c>
      <c r="D65" s="3" t="s">
        <v>256</v>
      </c>
      <c r="E65" s="3" t="s">
        <v>257</v>
      </c>
      <c r="F65" s="3" t="s">
        <v>118</v>
      </c>
      <c r="G65" s="3" t="s">
        <v>241</v>
      </c>
      <c r="J65" s="3" t="s">
        <v>929</v>
      </c>
      <c r="K65" s="3" t="s">
        <v>165</v>
      </c>
      <c r="L65" s="3" t="s">
        <v>1424</v>
      </c>
      <c r="M65" s="3" t="s">
        <v>1425</v>
      </c>
      <c r="N65" s="3" t="s">
        <v>1426</v>
      </c>
      <c r="O65" s="3" t="s">
        <v>16</v>
      </c>
      <c r="P65" s="3" t="s">
        <v>1427</v>
      </c>
      <c r="Q65" s="3" t="s">
        <v>1428</v>
      </c>
      <c r="R65" s="3" t="s">
        <v>1429</v>
      </c>
      <c r="S65" s="3" t="s">
        <v>1430</v>
      </c>
      <c r="T65" s="3" t="s">
        <v>1431</v>
      </c>
      <c r="U65" s="3" t="s">
        <v>1432</v>
      </c>
      <c r="V65" s="3" t="s">
        <v>1433</v>
      </c>
      <c r="W65" s="3" t="s">
        <v>1434</v>
      </c>
      <c r="X65" s="3" t="s">
        <v>1435</v>
      </c>
    </row>
    <row r="66" spans="1:24" x14ac:dyDescent="0.25">
      <c r="A66" s="3" t="s">
        <v>13</v>
      </c>
      <c r="D66" s="3" t="s">
        <v>258</v>
      </c>
      <c r="E66" s="3" t="s">
        <v>259</v>
      </c>
      <c r="F66" s="3" t="s">
        <v>118</v>
      </c>
      <c r="G66" s="3" t="s">
        <v>241</v>
      </c>
      <c r="J66" s="3" t="s">
        <v>928</v>
      </c>
      <c r="K66" s="3" t="s">
        <v>165</v>
      </c>
      <c r="L66" s="3" t="s">
        <v>1436</v>
      </c>
      <c r="M66" s="3" t="s">
        <v>1437</v>
      </c>
      <c r="N66" s="3" t="s">
        <v>1438</v>
      </c>
      <c r="O66" s="3" t="s">
        <v>16</v>
      </c>
      <c r="P66" s="3" t="s">
        <v>1439</v>
      </c>
      <c r="Q66" s="3" t="s">
        <v>873</v>
      </c>
      <c r="R66" s="3" t="s">
        <v>1440</v>
      </c>
      <c r="S66" s="3" t="s">
        <v>1441</v>
      </c>
      <c r="T66" s="3" t="s">
        <v>1442</v>
      </c>
      <c r="U66" s="3" t="s">
        <v>1443</v>
      </c>
      <c r="V66" s="3" t="s">
        <v>1444</v>
      </c>
      <c r="W66" s="3" t="s">
        <v>1445</v>
      </c>
      <c r="X66" s="3" t="s">
        <v>1437</v>
      </c>
    </row>
    <row r="67" spans="1:24" x14ac:dyDescent="0.25">
      <c r="A67" s="3" t="s">
        <v>13</v>
      </c>
      <c r="D67" s="3" t="s">
        <v>260</v>
      </c>
      <c r="E67" s="3" t="s">
        <v>261</v>
      </c>
      <c r="F67" s="3" t="s">
        <v>118</v>
      </c>
      <c r="G67" s="3" t="s">
        <v>241</v>
      </c>
      <c r="J67" s="3" t="s">
        <v>927</v>
      </c>
      <c r="K67" s="3" t="s">
        <v>165</v>
      </c>
      <c r="L67" s="3" t="s">
        <v>1446</v>
      </c>
      <c r="M67" s="3" t="s">
        <v>1447</v>
      </c>
      <c r="N67" s="3" t="s">
        <v>1448</v>
      </c>
      <c r="O67" s="3" t="s">
        <v>16</v>
      </c>
      <c r="P67" s="3" t="s">
        <v>1449</v>
      </c>
      <c r="Q67" s="3" t="s">
        <v>1450</v>
      </c>
      <c r="R67" s="3" t="s">
        <v>1451</v>
      </c>
      <c r="S67" s="3" t="s">
        <v>905</v>
      </c>
      <c r="T67" s="3" t="s">
        <v>1452</v>
      </c>
      <c r="U67" s="3" t="s">
        <v>1453</v>
      </c>
      <c r="V67" s="3" t="s">
        <v>1454</v>
      </c>
      <c r="W67" s="3" t="s">
        <v>1455</v>
      </c>
      <c r="X67" s="3" t="s">
        <v>1447</v>
      </c>
    </row>
    <row r="68" spans="1:24" x14ac:dyDescent="0.25">
      <c r="A68" s="3" t="s">
        <v>13</v>
      </c>
      <c r="D68" s="3" t="s">
        <v>262</v>
      </c>
      <c r="E68" s="3" t="s">
        <v>263</v>
      </c>
      <c r="F68" s="3" t="s">
        <v>118</v>
      </c>
      <c r="G68" s="3" t="s">
        <v>241</v>
      </c>
      <c r="J68" s="3" t="s">
        <v>926</v>
      </c>
      <c r="K68" s="3" t="s">
        <v>165</v>
      </c>
      <c r="L68" s="3" t="s">
        <v>1354</v>
      </c>
      <c r="M68" s="3" t="s">
        <v>1456</v>
      </c>
      <c r="N68" s="3" t="s">
        <v>1457</v>
      </c>
      <c r="O68" s="3" t="s">
        <v>16</v>
      </c>
      <c r="P68" s="3" t="s">
        <v>1458</v>
      </c>
      <c r="Q68" s="3" t="s">
        <v>1459</v>
      </c>
      <c r="R68" s="3" t="s">
        <v>1460</v>
      </c>
      <c r="S68" s="3" t="s">
        <v>1461</v>
      </c>
      <c r="T68" s="3" t="s">
        <v>1462</v>
      </c>
      <c r="U68" s="3" t="s">
        <v>1463</v>
      </c>
      <c r="V68" s="3" t="s">
        <v>1464</v>
      </c>
      <c r="W68" s="3" t="s">
        <v>1465</v>
      </c>
      <c r="X68" s="3" t="s">
        <v>1456</v>
      </c>
    </row>
    <row r="69" spans="1:24" x14ac:dyDescent="0.25">
      <c r="A69" s="3" t="s">
        <v>13</v>
      </c>
      <c r="D69" s="3" t="s">
        <v>264</v>
      </c>
      <c r="E69" s="3" t="s">
        <v>265</v>
      </c>
      <c r="F69" s="3" t="s">
        <v>118</v>
      </c>
      <c r="G69" s="3" t="s">
        <v>241</v>
      </c>
      <c r="J69" s="3" t="s">
        <v>925</v>
      </c>
      <c r="K69" s="3" t="s">
        <v>165</v>
      </c>
      <c r="L69" s="3" t="s">
        <v>1466</v>
      </c>
      <c r="M69" s="3" t="s">
        <v>1467</v>
      </c>
      <c r="N69" s="3" t="s">
        <v>1468</v>
      </c>
      <c r="O69" s="3" t="s">
        <v>16</v>
      </c>
      <c r="P69" s="3" t="s">
        <v>1469</v>
      </c>
      <c r="Q69" s="3" t="s">
        <v>1322</v>
      </c>
      <c r="R69" s="3" t="s">
        <v>1470</v>
      </c>
      <c r="S69" s="3" t="s">
        <v>1471</v>
      </c>
      <c r="T69" s="3" t="s">
        <v>1472</v>
      </c>
      <c r="U69" s="3" t="s">
        <v>1473</v>
      </c>
      <c r="V69" s="3" t="s">
        <v>1474</v>
      </c>
      <c r="W69" s="3" t="s">
        <v>1475</v>
      </c>
      <c r="X69" s="3" t="s">
        <v>1467</v>
      </c>
    </row>
    <row r="70" spans="1:24" x14ac:dyDescent="0.25">
      <c r="A70" s="3" t="s">
        <v>13</v>
      </c>
      <c r="D70" s="3" t="s">
        <v>266</v>
      </c>
      <c r="E70" s="3" t="s">
        <v>267</v>
      </c>
      <c r="F70" s="3" t="s">
        <v>118</v>
      </c>
      <c r="G70" s="3" t="s">
        <v>241</v>
      </c>
      <c r="J70" s="3" t="s">
        <v>924</v>
      </c>
      <c r="K70" s="3" t="s">
        <v>165</v>
      </c>
      <c r="L70" s="3" t="s">
        <v>1476</v>
      </c>
      <c r="M70" s="3" t="s">
        <v>1477</v>
      </c>
      <c r="N70" s="3" t="s">
        <v>1478</v>
      </c>
      <c r="O70" s="3" t="s">
        <v>16</v>
      </c>
      <c r="P70" s="3" t="s">
        <v>1479</v>
      </c>
      <c r="Q70" s="3" t="s">
        <v>1480</v>
      </c>
      <c r="R70" s="3" t="s">
        <v>1481</v>
      </c>
      <c r="S70" s="3" t="s">
        <v>1482</v>
      </c>
      <c r="T70" s="3" t="s">
        <v>1483</v>
      </c>
      <c r="U70" s="3" t="s">
        <v>1484</v>
      </c>
      <c r="V70" s="3" t="s">
        <v>1485</v>
      </c>
      <c r="W70" s="3" t="s">
        <v>1486</v>
      </c>
      <c r="X70" s="3" t="s">
        <v>1477</v>
      </c>
    </row>
    <row r="71" spans="1:24" x14ac:dyDescent="0.25">
      <c r="A71" s="3" t="s">
        <v>13</v>
      </c>
      <c r="D71" s="3" t="s">
        <v>268</v>
      </c>
      <c r="E71" s="3" t="s">
        <v>269</v>
      </c>
      <c r="F71" s="3" t="s">
        <v>118</v>
      </c>
      <c r="G71" s="3" t="s">
        <v>241</v>
      </c>
      <c r="J71" s="3" t="s">
        <v>923</v>
      </c>
      <c r="K71" s="3" t="s">
        <v>165</v>
      </c>
      <c r="L71" s="3" t="s">
        <v>897</v>
      </c>
      <c r="M71" s="3" t="s">
        <v>956</v>
      </c>
      <c r="N71" s="3" t="s">
        <v>1487</v>
      </c>
      <c r="O71" s="3" t="s">
        <v>16</v>
      </c>
      <c r="P71" s="3" t="s">
        <v>1488</v>
      </c>
      <c r="Q71" s="3" t="s">
        <v>1489</v>
      </c>
      <c r="R71" s="3" t="s">
        <v>1490</v>
      </c>
      <c r="S71" s="3" t="s">
        <v>1030</v>
      </c>
      <c r="T71" s="3" t="s">
        <v>1491</v>
      </c>
      <c r="U71" s="3" t="s">
        <v>455</v>
      </c>
      <c r="V71" s="3" t="s">
        <v>1492</v>
      </c>
      <c r="W71" s="3" t="s">
        <v>1493</v>
      </c>
      <c r="X71" s="3" t="s">
        <v>956</v>
      </c>
    </row>
    <row r="72" spans="1:24" x14ac:dyDescent="0.25">
      <c r="A72" s="3" t="s">
        <v>13</v>
      </c>
      <c r="D72" s="3" t="s">
        <v>270</v>
      </c>
      <c r="E72" s="3" t="s">
        <v>271</v>
      </c>
      <c r="F72" s="3" t="s">
        <v>118</v>
      </c>
      <c r="G72" s="3" t="s">
        <v>241</v>
      </c>
      <c r="J72" s="3" t="s">
        <v>922</v>
      </c>
      <c r="K72" s="3" t="s">
        <v>165</v>
      </c>
      <c r="L72" s="3" t="s">
        <v>1494</v>
      </c>
      <c r="M72" s="3" t="s">
        <v>1495</v>
      </c>
      <c r="N72" s="3" t="s">
        <v>1496</v>
      </c>
      <c r="O72" s="3" t="s">
        <v>16</v>
      </c>
      <c r="P72" s="3" t="s">
        <v>1497</v>
      </c>
      <c r="Q72" s="3" t="s">
        <v>1498</v>
      </c>
      <c r="R72" s="3" t="s">
        <v>1499</v>
      </c>
      <c r="S72" s="3" t="s">
        <v>1500</v>
      </c>
      <c r="T72" s="3" t="s">
        <v>1501</v>
      </c>
      <c r="U72" s="3" t="s">
        <v>1502</v>
      </c>
      <c r="V72" s="3" t="s">
        <v>1503</v>
      </c>
      <c r="W72" s="3" t="s">
        <v>1504</v>
      </c>
      <c r="X72" s="3" t="s">
        <v>1495</v>
      </c>
    </row>
    <row r="73" spans="1:24" x14ac:dyDescent="0.25">
      <c r="A73" s="3" t="s">
        <v>13</v>
      </c>
      <c r="D73" s="3" t="s">
        <v>272</v>
      </c>
      <c r="E73" s="3" t="s">
        <v>273</v>
      </c>
      <c r="F73" s="3" t="s">
        <v>118</v>
      </c>
      <c r="G73" s="3" t="s">
        <v>241</v>
      </c>
      <c r="J73" s="3" t="s">
        <v>921</v>
      </c>
      <c r="K73" s="3" t="s">
        <v>165</v>
      </c>
      <c r="L73" s="3" t="s">
        <v>1505</v>
      </c>
      <c r="M73" s="3" t="s">
        <v>1506</v>
      </c>
      <c r="N73" s="3" t="s">
        <v>1507</v>
      </c>
      <c r="O73" s="3" t="s">
        <v>16</v>
      </c>
      <c r="P73" s="3" t="s">
        <v>1508</v>
      </c>
      <c r="Q73" s="3" t="s">
        <v>1509</v>
      </c>
      <c r="R73" s="3" t="s">
        <v>1510</v>
      </c>
      <c r="S73" s="3" t="s">
        <v>1511</v>
      </c>
      <c r="T73" s="3" t="s">
        <v>1512</v>
      </c>
      <c r="U73" s="3" t="s">
        <v>1513</v>
      </c>
      <c r="V73" s="3" t="s">
        <v>1514</v>
      </c>
      <c r="W73" s="3" t="s">
        <v>1515</v>
      </c>
      <c r="X73" s="3" t="s">
        <v>1506</v>
      </c>
    </row>
    <row r="74" spans="1:24" x14ac:dyDescent="0.25">
      <c r="A74" s="3" t="s">
        <v>13</v>
      </c>
      <c r="D74" s="3" t="s">
        <v>274</v>
      </c>
      <c r="E74" s="3" t="s">
        <v>275</v>
      </c>
      <c r="F74" s="3" t="s">
        <v>118</v>
      </c>
      <c r="G74" s="3" t="s">
        <v>241</v>
      </c>
      <c r="J74" s="3" t="s">
        <v>920</v>
      </c>
      <c r="K74" s="3" t="s">
        <v>165</v>
      </c>
      <c r="L74" s="3" t="s">
        <v>1516</v>
      </c>
      <c r="M74" s="3" t="s">
        <v>1517</v>
      </c>
      <c r="N74" s="3" t="s">
        <v>1518</v>
      </c>
      <c r="O74" s="3" t="s">
        <v>16</v>
      </c>
      <c r="P74" s="3" t="s">
        <v>1519</v>
      </c>
      <c r="Q74" s="3" t="s">
        <v>1520</v>
      </c>
      <c r="R74" s="3" t="s">
        <v>1521</v>
      </c>
      <c r="S74" s="3" t="s">
        <v>854</v>
      </c>
      <c r="T74" s="3" t="s">
        <v>1522</v>
      </c>
      <c r="U74" s="3" t="s">
        <v>1523</v>
      </c>
      <c r="V74" s="3" t="s">
        <v>1524</v>
      </c>
      <c r="W74" s="3" t="s">
        <v>1525</v>
      </c>
      <c r="X74" s="3" t="s">
        <v>1517</v>
      </c>
    </row>
    <row r="75" spans="1:24" x14ac:dyDescent="0.25">
      <c r="A75" s="3" t="s">
        <v>13</v>
      </c>
      <c r="D75" s="3" t="s">
        <v>276</v>
      </c>
      <c r="E75" s="3" t="s">
        <v>277</v>
      </c>
      <c r="F75" s="3" t="s">
        <v>118</v>
      </c>
      <c r="G75" s="3" t="s">
        <v>278</v>
      </c>
      <c r="J75" s="3" t="s">
        <v>919</v>
      </c>
      <c r="K75" s="3" t="s">
        <v>165</v>
      </c>
      <c r="L75" s="3" t="s">
        <v>1526</v>
      </c>
      <c r="M75" s="3" t="s">
        <v>1527</v>
      </c>
      <c r="N75" s="3" t="s">
        <v>1528</v>
      </c>
      <c r="O75" s="3" t="s">
        <v>16</v>
      </c>
      <c r="P75" s="3" t="s">
        <v>1529</v>
      </c>
      <c r="Q75" s="3" t="s">
        <v>1530</v>
      </c>
      <c r="R75" s="3" t="s">
        <v>1531</v>
      </c>
      <c r="S75" s="3" t="s">
        <v>1532</v>
      </c>
      <c r="T75" s="3" t="s">
        <v>1533</v>
      </c>
      <c r="U75" s="3" t="s">
        <v>1534</v>
      </c>
      <c r="V75" s="3" t="s">
        <v>1535</v>
      </c>
      <c r="W75" s="3" t="s">
        <v>1536</v>
      </c>
      <c r="X75" s="3" t="s">
        <v>1537</v>
      </c>
    </row>
    <row r="76" spans="1:24" x14ac:dyDescent="0.25">
      <c r="A76" s="3" t="s">
        <v>13</v>
      </c>
      <c r="D76" s="3" t="s">
        <v>279</v>
      </c>
      <c r="E76" s="3" t="s">
        <v>280</v>
      </c>
      <c r="F76" s="3" t="s">
        <v>118</v>
      </c>
      <c r="G76" s="3" t="s">
        <v>278</v>
      </c>
      <c r="J76" s="3" t="s">
        <v>918</v>
      </c>
      <c r="K76" s="3" t="s">
        <v>165</v>
      </c>
      <c r="L76" s="3" t="s">
        <v>806</v>
      </c>
      <c r="M76" s="3" t="s">
        <v>806</v>
      </c>
      <c r="N76" s="3" t="s">
        <v>16</v>
      </c>
      <c r="O76" s="3" t="s">
        <v>16</v>
      </c>
      <c r="P76" s="3" t="s">
        <v>806</v>
      </c>
      <c r="Q76" s="3" t="s">
        <v>806</v>
      </c>
      <c r="R76" s="3" t="s">
        <v>806</v>
      </c>
      <c r="S76" s="3" t="s">
        <v>806</v>
      </c>
      <c r="T76" s="3" t="s">
        <v>806</v>
      </c>
      <c r="U76" s="3" t="s">
        <v>806</v>
      </c>
      <c r="V76" s="3" t="s">
        <v>806</v>
      </c>
      <c r="W76" s="3" t="s">
        <v>806</v>
      </c>
      <c r="X76" s="3" t="s">
        <v>806</v>
      </c>
    </row>
    <row r="77" spans="1:24" x14ac:dyDescent="0.25">
      <c r="A77" s="3" t="s">
        <v>13</v>
      </c>
      <c r="D77" s="3" t="s">
        <v>281</v>
      </c>
      <c r="E77" s="3" t="s">
        <v>282</v>
      </c>
      <c r="F77" s="3" t="s">
        <v>118</v>
      </c>
      <c r="G77" s="3" t="s">
        <v>278</v>
      </c>
      <c r="J77" s="3" t="s">
        <v>917</v>
      </c>
      <c r="K77" s="3" t="s">
        <v>165</v>
      </c>
      <c r="L77" s="3" t="s">
        <v>806</v>
      </c>
      <c r="M77" s="3" t="s">
        <v>806</v>
      </c>
      <c r="N77" s="3" t="s">
        <v>16</v>
      </c>
      <c r="O77" s="3" t="s">
        <v>16</v>
      </c>
      <c r="P77" s="3" t="s">
        <v>806</v>
      </c>
      <c r="Q77" s="3" t="s">
        <v>806</v>
      </c>
      <c r="R77" s="3" t="s">
        <v>806</v>
      </c>
      <c r="S77" s="3" t="s">
        <v>806</v>
      </c>
      <c r="T77" s="3" t="s">
        <v>806</v>
      </c>
      <c r="U77" s="3" t="s">
        <v>806</v>
      </c>
      <c r="V77" s="3" t="s">
        <v>806</v>
      </c>
      <c r="W77" s="3" t="s">
        <v>806</v>
      </c>
      <c r="X77" s="3" t="s">
        <v>806</v>
      </c>
    </row>
    <row r="78" spans="1:24" x14ac:dyDescent="0.25">
      <c r="A78" s="3" t="s">
        <v>13</v>
      </c>
      <c r="D78" s="3" t="s">
        <v>283</v>
      </c>
      <c r="E78" s="3" t="s">
        <v>284</v>
      </c>
      <c r="F78" s="3" t="s">
        <v>118</v>
      </c>
      <c r="G78" s="3" t="s">
        <v>278</v>
      </c>
      <c r="J78" s="3" t="s">
        <v>916</v>
      </c>
      <c r="K78" s="3" t="s">
        <v>165</v>
      </c>
      <c r="L78" s="3" t="s">
        <v>806</v>
      </c>
      <c r="M78" s="3" t="s">
        <v>806</v>
      </c>
      <c r="N78" s="3" t="s">
        <v>16</v>
      </c>
      <c r="O78" s="3" t="s">
        <v>16</v>
      </c>
      <c r="P78" s="3" t="s">
        <v>806</v>
      </c>
      <c r="Q78" s="3" t="s">
        <v>806</v>
      </c>
      <c r="R78" s="3" t="s">
        <v>806</v>
      </c>
      <c r="S78" s="3" t="s">
        <v>806</v>
      </c>
      <c r="T78" s="3" t="s">
        <v>806</v>
      </c>
      <c r="U78" s="3" t="s">
        <v>806</v>
      </c>
      <c r="V78" s="3" t="s">
        <v>806</v>
      </c>
      <c r="W78" s="3" t="s">
        <v>806</v>
      </c>
      <c r="X78" s="3" t="s">
        <v>806</v>
      </c>
    </row>
    <row r="79" spans="1:24" x14ac:dyDescent="0.25">
      <c r="A79" s="3" t="s">
        <v>13</v>
      </c>
      <c r="D79" s="3" t="s">
        <v>285</v>
      </c>
      <c r="E79" s="3" t="s">
        <v>286</v>
      </c>
      <c r="F79" s="3" t="s">
        <v>118</v>
      </c>
      <c r="G79" s="3" t="s">
        <v>278</v>
      </c>
      <c r="J79" s="3" t="s">
        <v>915</v>
      </c>
      <c r="K79" s="3" t="s">
        <v>165</v>
      </c>
      <c r="L79" s="3" t="s">
        <v>806</v>
      </c>
      <c r="M79" s="3" t="s">
        <v>806</v>
      </c>
      <c r="N79" s="3" t="s">
        <v>16</v>
      </c>
      <c r="O79" s="3" t="s">
        <v>16</v>
      </c>
      <c r="P79" s="3" t="s">
        <v>806</v>
      </c>
      <c r="Q79" s="3" t="s">
        <v>806</v>
      </c>
      <c r="R79" s="3" t="s">
        <v>806</v>
      </c>
      <c r="S79" s="3" t="s">
        <v>806</v>
      </c>
      <c r="T79" s="3" t="s">
        <v>806</v>
      </c>
      <c r="U79" s="3" t="s">
        <v>806</v>
      </c>
      <c r="V79" s="3" t="s">
        <v>806</v>
      </c>
      <c r="W79" s="3" t="s">
        <v>806</v>
      </c>
      <c r="X79" s="3" t="s">
        <v>806</v>
      </c>
    </row>
    <row r="80" spans="1:24" x14ac:dyDescent="0.25">
      <c r="A80" s="3" t="s">
        <v>13</v>
      </c>
      <c r="D80" s="3" t="s">
        <v>287</v>
      </c>
      <c r="E80" s="3" t="s">
        <v>288</v>
      </c>
      <c r="F80" s="3" t="s">
        <v>118</v>
      </c>
      <c r="G80" s="3" t="s">
        <v>289</v>
      </c>
      <c r="J80" s="3" t="s">
        <v>914</v>
      </c>
      <c r="K80" s="3" t="s">
        <v>165</v>
      </c>
      <c r="L80" s="3" t="s">
        <v>1538</v>
      </c>
      <c r="M80" s="3" t="s">
        <v>1539</v>
      </c>
      <c r="N80" s="3" t="s">
        <v>1540</v>
      </c>
      <c r="O80" s="3" t="s">
        <v>16</v>
      </c>
      <c r="P80" s="3" t="s">
        <v>1541</v>
      </c>
      <c r="Q80" s="3" t="s">
        <v>1542</v>
      </c>
      <c r="R80" s="3" t="s">
        <v>1543</v>
      </c>
      <c r="S80" s="3" t="s">
        <v>1544</v>
      </c>
      <c r="T80" s="3" t="s">
        <v>1545</v>
      </c>
      <c r="U80" s="3" t="s">
        <v>1546</v>
      </c>
      <c r="V80" s="3" t="s">
        <v>1547</v>
      </c>
      <c r="W80" s="3" t="s">
        <v>1548</v>
      </c>
      <c r="X80" s="3" t="s">
        <v>1549</v>
      </c>
    </row>
    <row r="81" spans="1:24" x14ac:dyDescent="0.25">
      <c r="A81" s="3" t="s">
        <v>13</v>
      </c>
      <c r="D81" s="3" t="s">
        <v>290</v>
      </c>
      <c r="E81" s="3" t="s">
        <v>291</v>
      </c>
      <c r="F81" s="3" t="s">
        <v>118</v>
      </c>
      <c r="G81" s="3" t="s">
        <v>289</v>
      </c>
      <c r="J81" s="3" t="s">
        <v>913</v>
      </c>
      <c r="K81" s="3" t="s">
        <v>165</v>
      </c>
      <c r="L81" s="3" t="s">
        <v>1550</v>
      </c>
      <c r="M81" s="3" t="s">
        <v>1551</v>
      </c>
      <c r="N81" s="3" t="s">
        <v>1552</v>
      </c>
      <c r="O81" s="3" t="s">
        <v>16</v>
      </c>
      <c r="P81" s="3" t="s">
        <v>1553</v>
      </c>
      <c r="Q81" s="3" t="s">
        <v>1554</v>
      </c>
      <c r="R81" s="3" t="s">
        <v>1555</v>
      </c>
      <c r="S81" s="3" t="s">
        <v>1556</v>
      </c>
      <c r="T81" s="3" t="s">
        <v>1557</v>
      </c>
      <c r="U81" s="3" t="s">
        <v>1558</v>
      </c>
      <c r="V81" s="3" t="s">
        <v>1559</v>
      </c>
      <c r="W81" s="3" t="s">
        <v>1560</v>
      </c>
      <c r="X81" s="3" t="s">
        <v>1561</v>
      </c>
    </row>
    <row r="82" spans="1:24" x14ac:dyDescent="0.25">
      <c r="A82" s="3" t="s">
        <v>13</v>
      </c>
      <c r="D82" s="3" t="s">
        <v>292</v>
      </c>
      <c r="E82" s="3" t="s">
        <v>293</v>
      </c>
      <c r="F82" s="3" t="s">
        <v>118</v>
      </c>
      <c r="G82" s="3" t="s">
        <v>289</v>
      </c>
      <c r="J82" s="3" t="s">
        <v>912</v>
      </c>
      <c r="K82" s="3" t="s">
        <v>165</v>
      </c>
      <c r="L82" s="3" t="s">
        <v>1562</v>
      </c>
      <c r="M82" s="3" t="s">
        <v>1563</v>
      </c>
      <c r="N82" s="3" t="s">
        <v>1564</v>
      </c>
      <c r="O82" s="3" t="s">
        <v>16</v>
      </c>
      <c r="P82" s="3" t="s">
        <v>1565</v>
      </c>
      <c r="Q82" s="3" t="s">
        <v>1566</v>
      </c>
      <c r="R82" s="3" t="s">
        <v>1567</v>
      </c>
      <c r="S82" s="3" t="s">
        <v>1568</v>
      </c>
      <c r="T82" s="3" t="s">
        <v>1569</v>
      </c>
      <c r="U82" s="3" t="s">
        <v>1570</v>
      </c>
      <c r="V82" s="3" t="s">
        <v>1571</v>
      </c>
      <c r="W82" s="3" t="s">
        <v>1572</v>
      </c>
      <c r="X82" s="3" t="s">
        <v>1573</v>
      </c>
    </row>
    <row r="83" spans="1:24" x14ac:dyDescent="0.25">
      <c r="A83" s="3" t="s">
        <v>13</v>
      </c>
      <c r="D83" s="3" t="s">
        <v>294</v>
      </c>
      <c r="E83" s="3" t="s">
        <v>295</v>
      </c>
      <c r="F83" s="3" t="s">
        <v>118</v>
      </c>
      <c r="G83" s="3" t="s">
        <v>289</v>
      </c>
      <c r="J83" s="3" t="s">
        <v>911</v>
      </c>
      <c r="K83" s="3" t="s">
        <v>165</v>
      </c>
      <c r="L83" s="3" t="s">
        <v>784</v>
      </c>
      <c r="M83" s="3" t="s">
        <v>784</v>
      </c>
      <c r="N83" s="3" t="s">
        <v>16</v>
      </c>
      <c r="O83" s="3" t="s">
        <v>16</v>
      </c>
      <c r="P83" s="3" t="s">
        <v>784</v>
      </c>
      <c r="Q83" s="3" t="s">
        <v>784</v>
      </c>
      <c r="R83" s="3" t="s">
        <v>784</v>
      </c>
      <c r="S83" s="3" t="s">
        <v>784</v>
      </c>
      <c r="T83" s="3" t="s">
        <v>784</v>
      </c>
      <c r="U83" s="3" t="s">
        <v>784</v>
      </c>
      <c r="V83" s="3" t="s">
        <v>784</v>
      </c>
      <c r="W83" s="3" t="s">
        <v>784</v>
      </c>
      <c r="X83" s="3" t="s">
        <v>784</v>
      </c>
    </row>
    <row r="84" spans="1:24" x14ac:dyDescent="0.25">
      <c r="A84" s="3" t="s">
        <v>13</v>
      </c>
      <c r="D84" s="3" t="s">
        <v>296</v>
      </c>
      <c r="E84" s="3" t="s">
        <v>297</v>
      </c>
      <c r="F84" s="3" t="s">
        <v>118</v>
      </c>
      <c r="G84" s="3" t="s">
        <v>289</v>
      </c>
      <c r="J84" s="3" t="s">
        <v>910</v>
      </c>
      <c r="K84" s="3" t="s">
        <v>165</v>
      </c>
      <c r="L84" s="3" t="s">
        <v>784</v>
      </c>
      <c r="M84" s="3" t="s">
        <v>784</v>
      </c>
      <c r="N84" s="3" t="s">
        <v>16</v>
      </c>
      <c r="O84" s="3" t="s">
        <v>16</v>
      </c>
      <c r="P84" s="3" t="s">
        <v>784</v>
      </c>
      <c r="Q84" s="3" t="s">
        <v>784</v>
      </c>
      <c r="R84" s="3" t="s">
        <v>784</v>
      </c>
      <c r="S84" s="3" t="s">
        <v>784</v>
      </c>
      <c r="T84" s="3" t="s">
        <v>784</v>
      </c>
      <c r="U84" s="3" t="s">
        <v>784</v>
      </c>
      <c r="V84" s="3" t="s">
        <v>784</v>
      </c>
      <c r="W84" s="3" t="s">
        <v>784</v>
      </c>
      <c r="X84" s="3" t="s">
        <v>784</v>
      </c>
    </row>
    <row r="85" spans="1:24" x14ac:dyDescent="0.25">
      <c r="A85" s="3" t="s">
        <v>13</v>
      </c>
      <c r="D85" s="3" t="s">
        <v>298</v>
      </c>
      <c r="E85" s="3" t="s">
        <v>299</v>
      </c>
      <c r="F85" s="3" t="s">
        <v>118</v>
      </c>
      <c r="G85" s="3" t="s">
        <v>289</v>
      </c>
      <c r="J85" s="3" t="s">
        <v>909</v>
      </c>
      <c r="K85" s="3" t="s">
        <v>165</v>
      </c>
      <c r="L85" s="3" t="s">
        <v>1574</v>
      </c>
      <c r="M85" s="3" t="s">
        <v>1575</v>
      </c>
      <c r="N85" s="3" t="s">
        <v>1576</v>
      </c>
      <c r="O85" s="3" t="s">
        <v>16</v>
      </c>
      <c r="P85" s="3" t="s">
        <v>1577</v>
      </c>
      <c r="Q85" s="3" t="s">
        <v>1578</v>
      </c>
      <c r="R85" s="3" t="s">
        <v>1579</v>
      </c>
      <c r="S85" s="3" t="s">
        <v>1580</v>
      </c>
      <c r="T85" s="3" t="s">
        <v>1581</v>
      </c>
      <c r="U85" s="3" t="s">
        <v>1582</v>
      </c>
      <c r="V85" s="3" t="s">
        <v>1583</v>
      </c>
      <c r="W85" s="3" t="s">
        <v>1584</v>
      </c>
      <c r="X85" s="3" t="s">
        <v>1585</v>
      </c>
    </row>
    <row r="86" spans="1:24" x14ac:dyDescent="0.25">
      <c r="A86" s="3" t="s">
        <v>13</v>
      </c>
      <c r="D86" s="3" t="s">
        <v>300</v>
      </c>
      <c r="E86" s="3" t="s">
        <v>301</v>
      </c>
      <c r="F86" s="3" t="s">
        <v>118</v>
      </c>
      <c r="G86" s="3" t="s">
        <v>289</v>
      </c>
      <c r="J86" s="3" t="s">
        <v>908</v>
      </c>
      <c r="K86" s="3" t="s">
        <v>165</v>
      </c>
      <c r="L86" s="3" t="s">
        <v>1586</v>
      </c>
      <c r="M86" s="3" t="s">
        <v>1587</v>
      </c>
      <c r="N86" s="3" t="s">
        <v>1588</v>
      </c>
      <c r="O86" s="3" t="s">
        <v>16</v>
      </c>
      <c r="P86" s="3" t="s">
        <v>1589</v>
      </c>
      <c r="Q86" s="3" t="s">
        <v>1590</v>
      </c>
      <c r="R86" s="3" t="s">
        <v>1591</v>
      </c>
      <c r="S86" s="3" t="s">
        <v>1592</v>
      </c>
      <c r="T86" s="3" t="s">
        <v>1593</v>
      </c>
      <c r="U86" s="3" t="s">
        <v>1594</v>
      </c>
      <c r="V86" s="3" t="s">
        <v>1595</v>
      </c>
      <c r="W86" s="3" t="s">
        <v>1596</v>
      </c>
      <c r="X86" s="3" t="s">
        <v>1597</v>
      </c>
    </row>
    <row r="87" spans="1:24" x14ac:dyDescent="0.25">
      <c r="A87" s="3" t="s">
        <v>13</v>
      </c>
      <c r="D87" s="3" t="s">
        <v>302</v>
      </c>
      <c r="E87" s="3" t="s">
        <v>303</v>
      </c>
      <c r="F87" s="3" t="s">
        <v>118</v>
      </c>
      <c r="G87" s="3" t="s">
        <v>186</v>
      </c>
      <c r="J87" s="3" t="s">
        <v>906</v>
      </c>
      <c r="K87" s="3" t="s">
        <v>165</v>
      </c>
      <c r="L87" s="3" t="s">
        <v>1598</v>
      </c>
      <c r="M87" s="3" t="s">
        <v>1599</v>
      </c>
      <c r="N87" s="3" t="s">
        <v>1600</v>
      </c>
      <c r="O87" s="3" t="s">
        <v>16</v>
      </c>
      <c r="P87" s="3" t="s">
        <v>1601</v>
      </c>
      <c r="Q87" s="3" t="s">
        <v>1602</v>
      </c>
      <c r="R87" s="3" t="s">
        <v>1603</v>
      </c>
      <c r="S87" s="3" t="s">
        <v>1604</v>
      </c>
      <c r="T87" s="3" t="s">
        <v>1605</v>
      </c>
      <c r="U87" s="3" t="s">
        <v>1606</v>
      </c>
      <c r="V87" s="3" t="s">
        <v>1607</v>
      </c>
      <c r="W87" s="3" t="s">
        <v>1608</v>
      </c>
      <c r="X87" s="3" t="s">
        <v>1609</v>
      </c>
    </row>
    <row r="88" spans="1:24" x14ac:dyDescent="0.25">
      <c r="A88" s="3" t="s">
        <v>13</v>
      </c>
      <c r="D88" s="3" t="s">
        <v>304</v>
      </c>
      <c r="E88" s="3" t="s">
        <v>305</v>
      </c>
      <c r="F88" s="3" t="s">
        <v>118</v>
      </c>
      <c r="G88" s="3" t="s">
        <v>186</v>
      </c>
      <c r="J88" s="3" t="s">
        <v>904</v>
      </c>
      <c r="K88" s="3" t="s">
        <v>165</v>
      </c>
      <c r="L88" s="3" t="s">
        <v>1610</v>
      </c>
      <c r="M88" s="3" t="s">
        <v>1611</v>
      </c>
      <c r="N88" s="3" t="s">
        <v>1612</v>
      </c>
      <c r="O88" s="3" t="s">
        <v>16</v>
      </c>
      <c r="P88" s="3" t="s">
        <v>1613</v>
      </c>
      <c r="Q88" s="3" t="s">
        <v>1614</v>
      </c>
      <c r="R88" s="3" t="s">
        <v>1615</v>
      </c>
      <c r="S88" s="3" t="s">
        <v>1616</v>
      </c>
      <c r="T88" s="3" t="s">
        <v>1617</v>
      </c>
      <c r="U88" s="3" t="s">
        <v>1618</v>
      </c>
      <c r="V88" s="3" t="s">
        <v>1619</v>
      </c>
      <c r="W88" s="3" t="s">
        <v>970</v>
      </c>
      <c r="X88" s="3" t="s">
        <v>1620</v>
      </c>
    </row>
    <row r="89" spans="1:24" x14ac:dyDescent="0.25">
      <c r="A89" s="3" t="s">
        <v>13</v>
      </c>
      <c r="D89" s="3" t="s">
        <v>306</v>
      </c>
      <c r="E89" s="3" t="s">
        <v>307</v>
      </c>
      <c r="F89" s="3" t="s">
        <v>118</v>
      </c>
      <c r="G89" s="3" t="s">
        <v>186</v>
      </c>
      <c r="J89" s="3" t="s">
        <v>789</v>
      </c>
      <c r="K89" s="3" t="s">
        <v>165</v>
      </c>
      <c r="L89" s="3" t="s">
        <v>1621</v>
      </c>
      <c r="M89" s="3" t="s">
        <v>1622</v>
      </c>
      <c r="N89" s="3" t="s">
        <v>1623</v>
      </c>
      <c r="O89" s="3" t="s">
        <v>16</v>
      </c>
      <c r="P89" s="3" t="s">
        <v>1624</v>
      </c>
      <c r="Q89" s="3" t="s">
        <v>1625</v>
      </c>
      <c r="R89" s="3" t="s">
        <v>1626</v>
      </c>
      <c r="S89" s="3" t="s">
        <v>1627</v>
      </c>
      <c r="T89" s="3" t="s">
        <v>1628</v>
      </c>
      <c r="U89" s="3" t="s">
        <v>1629</v>
      </c>
      <c r="V89" s="3" t="s">
        <v>1630</v>
      </c>
      <c r="W89" s="3" t="s">
        <v>1631</v>
      </c>
      <c r="X89" s="3" t="s">
        <v>1632</v>
      </c>
    </row>
    <row r="90" spans="1:24" x14ac:dyDescent="0.25">
      <c r="A90" s="3" t="s">
        <v>13</v>
      </c>
      <c r="D90" s="3" t="s">
        <v>308</v>
      </c>
      <c r="E90" s="3" t="s">
        <v>309</v>
      </c>
      <c r="F90" s="3" t="s">
        <v>118</v>
      </c>
      <c r="G90" s="3" t="s">
        <v>186</v>
      </c>
      <c r="J90" s="3" t="s">
        <v>901</v>
      </c>
      <c r="K90" s="3" t="s">
        <v>165</v>
      </c>
      <c r="L90" s="3" t="s">
        <v>1633</v>
      </c>
      <c r="M90" s="3" t="s">
        <v>1634</v>
      </c>
      <c r="N90" s="3" t="s">
        <v>1635</v>
      </c>
      <c r="O90" s="3" t="s">
        <v>16</v>
      </c>
      <c r="P90" s="3" t="s">
        <v>1636</v>
      </c>
      <c r="Q90" s="3" t="s">
        <v>1636</v>
      </c>
      <c r="R90" s="3" t="s">
        <v>1637</v>
      </c>
      <c r="S90" s="3" t="s">
        <v>1638</v>
      </c>
      <c r="T90" s="3" t="s">
        <v>857</v>
      </c>
      <c r="U90" s="3" t="s">
        <v>1639</v>
      </c>
      <c r="V90" s="3" t="s">
        <v>1640</v>
      </c>
      <c r="W90" s="3" t="s">
        <v>1641</v>
      </c>
      <c r="X90" s="3" t="s">
        <v>1642</v>
      </c>
    </row>
    <row r="91" spans="1:24" x14ac:dyDescent="0.25">
      <c r="A91" s="3" t="s">
        <v>13</v>
      </c>
      <c r="D91" s="3" t="s">
        <v>310</v>
      </c>
      <c r="E91" s="3" t="s">
        <v>311</v>
      </c>
      <c r="F91" s="3" t="s">
        <v>118</v>
      </c>
      <c r="G91" s="3" t="s">
        <v>186</v>
      </c>
      <c r="J91" s="3" t="s">
        <v>899</v>
      </c>
      <c r="K91" s="3" t="s">
        <v>165</v>
      </c>
      <c r="L91" s="3" t="s">
        <v>1643</v>
      </c>
      <c r="M91" s="3" t="s">
        <v>1644</v>
      </c>
      <c r="N91" s="3" t="s">
        <v>1645</v>
      </c>
      <c r="O91" s="3" t="s">
        <v>16</v>
      </c>
      <c r="P91" s="3" t="s">
        <v>1646</v>
      </c>
      <c r="Q91" s="3" t="s">
        <v>1647</v>
      </c>
      <c r="R91" s="3" t="s">
        <v>1648</v>
      </c>
      <c r="S91" s="3" t="s">
        <v>1649</v>
      </c>
      <c r="T91" s="3" t="s">
        <v>1650</v>
      </c>
      <c r="U91" s="3" t="s">
        <v>1651</v>
      </c>
      <c r="V91" s="3" t="s">
        <v>1652</v>
      </c>
      <c r="W91" s="3" t="s">
        <v>1653</v>
      </c>
      <c r="X91" s="3" t="s">
        <v>1644</v>
      </c>
    </row>
    <row r="92" spans="1:24" x14ac:dyDescent="0.25">
      <c r="A92" s="3" t="s">
        <v>13</v>
      </c>
      <c r="D92" s="3" t="s">
        <v>312</v>
      </c>
      <c r="E92" s="3" t="s">
        <v>313</v>
      </c>
      <c r="F92" s="3" t="s">
        <v>118</v>
      </c>
      <c r="G92" s="3" t="s">
        <v>186</v>
      </c>
      <c r="J92" s="3" t="s">
        <v>898</v>
      </c>
      <c r="K92" s="3" t="s">
        <v>165</v>
      </c>
      <c r="L92" s="3" t="s">
        <v>1654</v>
      </c>
      <c r="M92" s="3" t="s">
        <v>1655</v>
      </c>
      <c r="N92" s="3" t="s">
        <v>1656</v>
      </c>
      <c r="O92" s="3" t="s">
        <v>16</v>
      </c>
      <c r="P92" s="3" t="s">
        <v>1657</v>
      </c>
      <c r="Q92" s="3" t="s">
        <v>1658</v>
      </c>
      <c r="R92" s="3" t="s">
        <v>1659</v>
      </c>
      <c r="S92" s="3" t="s">
        <v>1660</v>
      </c>
      <c r="T92" s="3" t="s">
        <v>1661</v>
      </c>
      <c r="U92" s="3" t="s">
        <v>1662</v>
      </c>
      <c r="V92" s="3" t="s">
        <v>1663</v>
      </c>
      <c r="W92" s="3" t="s">
        <v>1664</v>
      </c>
      <c r="X92" s="3" t="s">
        <v>1665</v>
      </c>
    </row>
    <row r="93" spans="1:24" x14ac:dyDescent="0.25">
      <c r="A93" s="3" t="s">
        <v>13</v>
      </c>
      <c r="D93" s="3" t="s">
        <v>314</v>
      </c>
      <c r="E93" s="3" t="s">
        <v>315</v>
      </c>
      <c r="F93" s="3" t="s">
        <v>118</v>
      </c>
      <c r="G93" s="3" t="s">
        <v>186</v>
      </c>
      <c r="J93" s="3" t="s">
        <v>896</v>
      </c>
      <c r="K93" s="3" t="s">
        <v>165</v>
      </c>
      <c r="L93" s="3" t="s">
        <v>1666</v>
      </c>
      <c r="M93" s="3" t="s">
        <v>1667</v>
      </c>
      <c r="N93" s="3" t="s">
        <v>1668</v>
      </c>
      <c r="O93" s="3" t="s">
        <v>16</v>
      </c>
      <c r="P93" s="3" t="s">
        <v>1669</v>
      </c>
      <c r="Q93" s="3" t="s">
        <v>1670</v>
      </c>
      <c r="R93" s="3" t="s">
        <v>1671</v>
      </c>
      <c r="S93" s="3" t="s">
        <v>1672</v>
      </c>
      <c r="T93" s="3" t="s">
        <v>1673</v>
      </c>
      <c r="U93" s="3" t="s">
        <v>1674</v>
      </c>
      <c r="V93" s="3" t="s">
        <v>1675</v>
      </c>
      <c r="W93" s="3" t="s">
        <v>1676</v>
      </c>
      <c r="X93" s="3" t="s">
        <v>1677</v>
      </c>
    </row>
    <row r="94" spans="1:24" x14ac:dyDescent="0.25">
      <c r="A94" s="3" t="s">
        <v>13</v>
      </c>
      <c r="D94" s="3" t="s">
        <v>316</v>
      </c>
      <c r="E94" s="3" t="s">
        <v>317</v>
      </c>
      <c r="F94" s="3" t="s">
        <v>118</v>
      </c>
      <c r="G94" s="3" t="s">
        <v>186</v>
      </c>
      <c r="J94" s="3" t="s">
        <v>894</v>
      </c>
      <c r="K94" s="3" t="s">
        <v>165</v>
      </c>
      <c r="L94" s="3" t="s">
        <v>1678</v>
      </c>
      <c r="M94" s="3" t="s">
        <v>1679</v>
      </c>
      <c r="N94" s="3" t="s">
        <v>1680</v>
      </c>
      <c r="O94" s="3" t="s">
        <v>16</v>
      </c>
      <c r="P94" s="3" t="s">
        <v>1681</v>
      </c>
      <c r="Q94" s="3" t="s">
        <v>1682</v>
      </c>
      <c r="R94" s="3" t="s">
        <v>1683</v>
      </c>
      <c r="S94" s="3" t="s">
        <v>1684</v>
      </c>
      <c r="T94" s="3" t="s">
        <v>1685</v>
      </c>
      <c r="U94" s="3" t="s">
        <v>1686</v>
      </c>
      <c r="V94" s="3" t="s">
        <v>1687</v>
      </c>
      <c r="W94" s="3" t="s">
        <v>1688</v>
      </c>
      <c r="X94" s="3" t="s">
        <v>1689</v>
      </c>
    </row>
    <row r="95" spans="1:24" x14ac:dyDescent="0.25">
      <c r="A95" s="3" t="s">
        <v>13</v>
      </c>
      <c r="D95" s="3" t="s">
        <v>318</v>
      </c>
      <c r="E95" s="3" t="s">
        <v>319</v>
      </c>
      <c r="F95" s="3" t="s">
        <v>118</v>
      </c>
      <c r="G95" s="3" t="s">
        <v>186</v>
      </c>
      <c r="J95" s="3" t="s">
        <v>893</v>
      </c>
      <c r="K95" s="3" t="s">
        <v>165</v>
      </c>
      <c r="L95" s="3" t="s">
        <v>1690</v>
      </c>
      <c r="M95" s="3" t="s">
        <v>1691</v>
      </c>
      <c r="N95" s="3" t="s">
        <v>1692</v>
      </c>
      <c r="O95" s="3" t="s">
        <v>16</v>
      </c>
      <c r="P95" s="3" t="s">
        <v>1693</v>
      </c>
      <c r="Q95" s="3" t="s">
        <v>1694</v>
      </c>
      <c r="R95" s="3" t="s">
        <v>1695</v>
      </c>
      <c r="S95" s="3" t="s">
        <v>1696</v>
      </c>
      <c r="T95" s="3" t="s">
        <v>1697</v>
      </c>
      <c r="U95" s="3" t="s">
        <v>1698</v>
      </c>
      <c r="V95" s="3" t="s">
        <v>1699</v>
      </c>
      <c r="W95" s="3" t="s">
        <v>1700</v>
      </c>
      <c r="X95" s="3" t="s">
        <v>1701</v>
      </c>
    </row>
    <row r="96" spans="1:24" x14ac:dyDescent="0.25">
      <c r="A96" s="3" t="s">
        <v>13</v>
      </c>
      <c r="D96" s="3" t="s">
        <v>320</v>
      </c>
      <c r="E96" s="3" t="s">
        <v>321</v>
      </c>
      <c r="F96" s="3" t="s">
        <v>118</v>
      </c>
      <c r="G96" s="3" t="s">
        <v>186</v>
      </c>
      <c r="J96" s="3" t="s">
        <v>891</v>
      </c>
      <c r="K96" s="3" t="s">
        <v>165</v>
      </c>
      <c r="L96" s="3" t="s">
        <v>1702</v>
      </c>
      <c r="M96" s="3" t="s">
        <v>1703</v>
      </c>
      <c r="N96" s="3" t="s">
        <v>1704</v>
      </c>
      <c r="O96" s="3" t="s">
        <v>16</v>
      </c>
      <c r="P96" s="3" t="s">
        <v>1705</v>
      </c>
      <c r="Q96" s="3" t="s">
        <v>1706</v>
      </c>
      <c r="R96" s="3" t="s">
        <v>1707</v>
      </c>
      <c r="S96" s="3" t="s">
        <v>1708</v>
      </c>
      <c r="T96" s="3" t="s">
        <v>1709</v>
      </c>
      <c r="U96" s="3" t="s">
        <v>1710</v>
      </c>
      <c r="V96" s="3" t="s">
        <v>1711</v>
      </c>
      <c r="W96" s="3" t="s">
        <v>1712</v>
      </c>
      <c r="X96" s="3" t="s">
        <v>1713</v>
      </c>
    </row>
    <row r="97" spans="1:24" x14ac:dyDescent="0.25">
      <c r="A97" s="3" t="s">
        <v>13</v>
      </c>
      <c r="D97" s="3" t="s">
        <v>322</v>
      </c>
      <c r="E97" s="3" t="s">
        <v>323</v>
      </c>
      <c r="F97" s="3" t="s">
        <v>118</v>
      </c>
      <c r="G97" s="3" t="s">
        <v>207</v>
      </c>
      <c r="J97" s="3" t="s">
        <v>890</v>
      </c>
      <c r="K97" s="3" t="s">
        <v>165</v>
      </c>
      <c r="L97" s="3" t="s">
        <v>1714</v>
      </c>
      <c r="M97" s="3" t="s">
        <v>1715</v>
      </c>
      <c r="N97" s="3" t="s">
        <v>1716</v>
      </c>
      <c r="O97" s="3" t="s">
        <v>16</v>
      </c>
      <c r="P97" s="3" t="s">
        <v>1717</v>
      </c>
      <c r="Q97" s="3" t="s">
        <v>1718</v>
      </c>
      <c r="R97" s="3" t="s">
        <v>1719</v>
      </c>
      <c r="S97" s="3" t="s">
        <v>1720</v>
      </c>
      <c r="T97" s="3" t="s">
        <v>1721</v>
      </c>
      <c r="U97" s="3" t="s">
        <v>1722</v>
      </c>
      <c r="V97" s="3" t="s">
        <v>1723</v>
      </c>
      <c r="W97" s="3" t="s">
        <v>1724</v>
      </c>
      <c r="X97" s="3" t="s">
        <v>1725</v>
      </c>
    </row>
    <row r="98" spans="1:24" x14ac:dyDescent="0.25">
      <c r="A98" s="3" t="s">
        <v>13</v>
      </c>
      <c r="D98" s="3" t="s">
        <v>324</v>
      </c>
      <c r="E98" s="3" t="s">
        <v>325</v>
      </c>
      <c r="F98" s="3" t="s">
        <v>118</v>
      </c>
      <c r="G98" s="3" t="s">
        <v>226</v>
      </c>
      <c r="J98" s="3" t="s">
        <v>888</v>
      </c>
      <c r="K98" s="3" t="s">
        <v>165</v>
      </c>
      <c r="L98" s="3" t="s">
        <v>1726</v>
      </c>
      <c r="M98" s="3" t="s">
        <v>1727</v>
      </c>
      <c r="N98" s="3" t="s">
        <v>1728</v>
      </c>
      <c r="O98" s="3" t="s">
        <v>16</v>
      </c>
      <c r="P98" s="3" t="s">
        <v>1729</v>
      </c>
      <c r="Q98" s="3" t="s">
        <v>1730</v>
      </c>
      <c r="R98" s="3" t="s">
        <v>1731</v>
      </c>
      <c r="S98" s="3" t="s">
        <v>1732</v>
      </c>
      <c r="T98" s="3" t="s">
        <v>1733</v>
      </c>
      <c r="U98" s="3" t="s">
        <v>1734</v>
      </c>
      <c r="V98" s="3" t="s">
        <v>1735</v>
      </c>
      <c r="W98" s="3" t="s">
        <v>1736</v>
      </c>
      <c r="X98" s="3" t="s">
        <v>1737</v>
      </c>
    </row>
    <row r="99" spans="1:24" x14ac:dyDescent="0.25">
      <c r="A99" s="3" t="s">
        <v>13</v>
      </c>
      <c r="D99" s="3" t="s">
        <v>326</v>
      </c>
      <c r="E99" s="3" t="s">
        <v>327</v>
      </c>
      <c r="F99" s="3" t="s">
        <v>118</v>
      </c>
      <c r="G99" s="3" t="s">
        <v>226</v>
      </c>
      <c r="J99" s="3" t="s">
        <v>887</v>
      </c>
      <c r="K99" s="3" t="s">
        <v>165</v>
      </c>
      <c r="L99" s="3" t="s">
        <v>1738</v>
      </c>
      <c r="M99" s="3" t="s">
        <v>1739</v>
      </c>
      <c r="N99" s="3" t="s">
        <v>1740</v>
      </c>
      <c r="O99" s="3" t="s">
        <v>16</v>
      </c>
      <c r="P99" s="3" t="s">
        <v>1741</v>
      </c>
      <c r="Q99" s="3" t="s">
        <v>1742</v>
      </c>
      <c r="R99" s="3" t="s">
        <v>1743</v>
      </c>
      <c r="S99" s="3" t="s">
        <v>1744</v>
      </c>
      <c r="T99" s="3" t="s">
        <v>1745</v>
      </c>
      <c r="U99" s="3" t="s">
        <v>1746</v>
      </c>
      <c r="V99" s="3" t="s">
        <v>1747</v>
      </c>
      <c r="W99" s="3" t="s">
        <v>1748</v>
      </c>
      <c r="X99" s="3" t="s">
        <v>1749</v>
      </c>
    </row>
    <row r="100" spans="1:24" x14ac:dyDescent="0.25">
      <c r="A100" s="3" t="s">
        <v>13</v>
      </c>
      <c r="D100" s="3" t="s">
        <v>328</v>
      </c>
      <c r="E100" s="3" t="s">
        <v>329</v>
      </c>
      <c r="F100" s="3" t="s">
        <v>118</v>
      </c>
      <c r="G100" s="3" t="s">
        <v>226</v>
      </c>
      <c r="J100" s="3" t="s">
        <v>886</v>
      </c>
      <c r="K100" s="3" t="s">
        <v>165</v>
      </c>
      <c r="L100" s="3" t="s">
        <v>1750</v>
      </c>
      <c r="M100" s="3" t="s">
        <v>1214</v>
      </c>
      <c r="N100" s="3" t="s">
        <v>1751</v>
      </c>
      <c r="O100" s="3" t="s">
        <v>16</v>
      </c>
      <c r="P100" s="3" t="s">
        <v>1752</v>
      </c>
      <c r="Q100" s="3" t="s">
        <v>1753</v>
      </c>
      <c r="R100" s="3" t="s">
        <v>1754</v>
      </c>
      <c r="S100" s="3" t="s">
        <v>1755</v>
      </c>
      <c r="T100" s="3" t="s">
        <v>1756</v>
      </c>
      <c r="U100" s="3" t="s">
        <v>1757</v>
      </c>
      <c r="V100" s="3" t="s">
        <v>1758</v>
      </c>
      <c r="W100" s="3" t="s">
        <v>1759</v>
      </c>
      <c r="X100" s="3" t="s">
        <v>1760</v>
      </c>
    </row>
    <row r="101" spans="1:24" x14ac:dyDescent="0.25">
      <c r="A101" s="3" t="s">
        <v>13</v>
      </c>
      <c r="D101" s="3" t="s">
        <v>330</v>
      </c>
      <c r="E101" s="3" t="s">
        <v>331</v>
      </c>
      <c r="F101" s="3" t="s">
        <v>118</v>
      </c>
      <c r="G101" s="3" t="s">
        <v>226</v>
      </c>
      <c r="J101" s="3" t="s">
        <v>885</v>
      </c>
      <c r="K101" s="3" t="s">
        <v>165</v>
      </c>
      <c r="L101" s="3" t="s">
        <v>1761</v>
      </c>
      <c r="M101" s="3" t="s">
        <v>1762</v>
      </c>
      <c r="N101" s="3" t="s">
        <v>1763</v>
      </c>
      <c r="O101" s="3" t="s">
        <v>16</v>
      </c>
      <c r="P101" s="3" t="s">
        <v>1764</v>
      </c>
      <c r="Q101" s="3" t="s">
        <v>1765</v>
      </c>
      <c r="R101" s="3" t="s">
        <v>1766</v>
      </c>
      <c r="S101" s="3" t="s">
        <v>1767</v>
      </c>
      <c r="T101" s="3" t="s">
        <v>1768</v>
      </c>
      <c r="U101" s="3" t="s">
        <v>1769</v>
      </c>
      <c r="V101" s="3" t="s">
        <v>1770</v>
      </c>
      <c r="W101" s="3" t="s">
        <v>1771</v>
      </c>
      <c r="X101" s="3" t="s">
        <v>1772</v>
      </c>
    </row>
    <row r="102" spans="1:24" x14ac:dyDescent="0.25">
      <c r="A102" s="3" t="s">
        <v>13</v>
      </c>
      <c r="D102" s="3" t="s">
        <v>332</v>
      </c>
      <c r="E102" s="3" t="s">
        <v>333</v>
      </c>
      <c r="F102" s="3" t="s">
        <v>118</v>
      </c>
      <c r="G102" s="3" t="s">
        <v>226</v>
      </c>
      <c r="J102" s="3" t="s">
        <v>882</v>
      </c>
      <c r="K102" s="3" t="s">
        <v>165</v>
      </c>
      <c r="L102" s="3" t="s">
        <v>1773</v>
      </c>
      <c r="M102" s="3" t="s">
        <v>1774</v>
      </c>
      <c r="N102" s="3" t="s">
        <v>1775</v>
      </c>
      <c r="O102" s="3" t="s">
        <v>16</v>
      </c>
      <c r="P102" s="3" t="s">
        <v>1776</v>
      </c>
      <c r="Q102" s="3" t="s">
        <v>1777</v>
      </c>
      <c r="R102" s="3" t="s">
        <v>1778</v>
      </c>
      <c r="S102" s="3" t="s">
        <v>1779</v>
      </c>
      <c r="T102" s="3" t="s">
        <v>1780</v>
      </c>
      <c r="U102" s="3" t="s">
        <v>1781</v>
      </c>
      <c r="V102" s="3" t="s">
        <v>1782</v>
      </c>
      <c r="W102" s="3" t="s">
        <v>1783</v>
      </c>
      <c r="X102" s="3" t="s">
        <v>1784</v>
      </c>
    </row>
    <row r="103" spans="1:24" x14ac:dyDescent="0.25">
      <c r="A103" s="3" t="s">
        <v>13</v>
      </c>
      <c r="D103" s="3" t="s">
        <v>334</v>
      </c>
      <c r="E103" s="3" t="s">
        <v>335</v>
      </c>
      <c r="F103" s="3" t="s">
        <v>118</v>
      </c>
      <c r="G103" s="3" t="s">
        <v>226</v>
      </c>
      <c r="J103" s="3" t="s">
        <v>880</v>
      </c>
      <c r="K103" s="3" t="s">
        <v>165</v>
      </c>
      <c r="L103" s="3" t="s">
        <v>1785</v>
      </c>
      <c r="M103" s="3" t="s">
        <v>1786</v>
      </c>
      <c r="N103" s="3" t="s">
        <v>1787</v>
      </c>
      <c r="O103" s="3" t="s">
        <v>16</v>
      </c>
      <c r="P103" s="3" t="s">
        <v>1788</v>
      </c>
      <c r="Q103" s="3" t="s">
        <v>1789</v>
      </c>
      <c r="R103" s="3" t="s">
        <v>1790</v>
      </c>
      <c r="S103" s="3" t="s">
        <v>1791</v>
      </c>
      <c r="T103" s="3" t="s">
        <v>1792</v>
      </c>
      <c r="U103" s="3" t="s">
        <v>1793</v>
      </c>
      <c r="V103" s="3" t="s">
        <v>1794</v>
      </c>
      <c r="W103" s="3" t="s">
        <v>1795</v>
      </c>
      <c r="X103" s="3" t="s">
        <v>1796</v>
      </c>
    </row>
    <row r="104" spans="1:24" x14ac:dyDescent="0.25">
      <c r="A104" s="3" t="s">
        <v>13</v>
      </c>
      <c r="D104" s="3" t="s">
        <v>336</v>
      </c>
      <c r="E104" s="3" t="s">
        <v>337</v>
      </c>
      <c r="F104" s="3" t="s">
        <v>118</v>
      </c>
      <c r="G104" s="3" t="s">
        <v>226</v>
      </c>
      <c r="J104" s="3" t="s">
        <v>878</v>
      </c>
      <c r="K104" s="3" t="s">
        <v>165</v>
      </c>
      <c r="L104" s="3" t="s">
        <v>1797</v>
      </c>
      <c r="M104" s="3" t="s">
        <v>1798</v>
      </c>
      <c r="N104" s="3" t="s">
        <v>1799</v>
      </c>
      <c r="O104" s="3" t="s">
        <v>16</v>
      </c>
      <c r="P104" s="3" t="s">
        <v>1800</v>
      </c>
      <c r="Q104" s="3" t="s">
        <v>1801</v>
      </c>
      <c r="R104" s="3" t="s">
        <v>1802</v>
      </c>
      <c r="S104" s="3" t="s">
        <v>1803</v>
      </c>
      <c r="T104" s="3" t="s">
        <v>1804</v>
      </c>
      <c r="U104" s="3" t="s">
        <v>1805</v>
      </c>
      <c r="V104" s="3" t="s">
        <v>1806</v>
      </c>
      <c r="W104" s="3" t="s">
        <v>1807</v>
      </c>
      <c r="X104" s="3" t="s">
        <v>1808</v>
      </c>
    </row>
    <row r="105" spans="1:24" x14ac:dyDescent="0.25">
      <c r="A105" s="3" t="s">
        <v>13</v>
      </c>
      <c r="D105" s="3" t="s">
        <v>338</v>
      </c>
      <c r="E105" s="3" t="s">
        <v>339</v>
      </c>
      <c r="F105" s="3" t="s">
        <v>118</v>
      </c>
      <c r="G105" s="3" t="s">
        <v>226</v>
      </c>
      <c r="J105" s="3" t="s">
        <v>876</v>
      </c>
      <c r="K105" s="3" t="s">
        <v>165</v>
      </c>
      <c r="L105" s="3" t="s">
        <v>1809</v>
      </c>
      <c r="M105" s="3" t="s">
        <v>1743</v>
      </c>
      <c r="N105" s="3" t="s">
        <v>1810</v>
      </c>
      <c r="O105" s="3" t="s">
        <v>16</v>
      </c>
      <c r="P105" s="3" t="s">
        <v>1811</v>
      </c>
      <c r="Q105" s="3" t="s">
        <v>1812</v>
      </c>
      <c r="R105" s="3" t="s">
        <v>1774</v>
      </c>
      <c r="S105" s="3" t="s">
        <v>1813</v>
      </c>
      <c r="T105" s="3" t="s">
        <v>1814</v>
      </c>
      <c r="U105" s="3" t="s">
        <v>1815</v>
      </c>
      <c r="V105" s="3" t="s">
        <v>1816</v>
      </c>
      <c r="W105" s="3" t="s">
        <v>1817</v>
      </c>
      <c r="X105" s="3" t="s">
        <v>1818</v>
      </c>
    </row>
    <row r="106" spans="1:24" x14ac:dyDescent="0.25">
      <c r="A106" s="3" t="s">
        <v>13</v>
      </c>
      <c r="D106" s="3" t="s">
        <v>340</v>
      </c>
      <c r="E106" s="3" t="s">
        <v>341</v>
      </c>
      <c r="F106" s="3" t="s">
        <v>118</v>
      </c>
      <c r="G106" s="3" t="s">
        <v>226</v>
      </c>
      <c r="J106" s="3" t="s">
        <v>874</v>
      </c>
      <c r="K106" s="3" t="s">
        <v>165</v>
      </c>
      <c r="L106" s="3" t="s">
        <v>1819</v>
      </c>
      <c r="M106" s="3" t="s">
        <v>1820</v>
      </c>
      <c r="N106" s="3" t="s">
        <v>1821</v>
      </c>
      <c r="O106" s="3" t="s">
        <v>16</v>
      </c>
      <c r="P106" s="3" t="s">
        <v>1822</v>
      </c>
      <c r="Q106" s="3" t="s">
        <v>1823</v>
      </c>
      <c r="R106" s="3" t="s">
        <v>1824</v>
      </c>
      <c r="S106" s="3" t="s">
        <v>1048</v>
      </c>
      <c r="T106" s="3" t="s">
        <v>1825</v>
      </c>
      <c r="U106" s="3" t="s">
        <v>986</v>
      </c>
      <c r="V106" s="3" t="s">
        <v>948</v>
      </c>
      <c r="W106" s="3" t="s">
        <v>1826</v>
      </c>
      <c r="X106" s="3" t="s">
        <v>1820</v>
      </c>
    </row>
    <row r="107" spans="1:24" x14ac:dyDescent="0.25">
      <c r="A107" s="3" t="s">
        <v>13</v>
      </c>
      <c r="D107" s="3" t="s">
        <v>342</v>
      </c>
      <c r="E107" s="3" t="s">
        <v>343</v>
      </c>
      <c r="F107" s="3" t="s">
        <v>118</v>
      </c>
      <c r="G107" s="3" t="s">
        <v>226</v>
      </c>
      <c r="J107" s="3" t="s">
        <v>871</v>
      </c>
      <c r="K107" s="3" t="s">
        <v>165</v>
      </c>
      <c r="L107" s="3" t="s">
        <v>1827</v>
      </c>
      <c r="M107" s="3" t="s">
        <v>1828</v>
      </c>
      <c r="N107" s="3" t="s">
        <v>1829</v>
      </c>
      <c r="O107" s="3" t="s">
        <v>16</v>
      </c>
      <c r="P107" s="3" t="s">
        <v>1830</v>
      </c>
      <c r="Q107" s="3" t="s">
        <v>1831</v>
      </c>
      <c r="R107" s="3" t="s">
        <v>1832</v>
      </c>
      <c r="S107" s="3" t="s">
        <v>1833</v>
      </c>
      <c r="T107" s="3" t="s">
        <v>1834</v>
      </c>
      <c r="U107" s="3" t="s">
        <v>1835</v>
      </c>
      <c r="V107" s="3" t="s">
        <v>1836</v>
      </c>
      <c r="W107" s="3" t="s">
        <v>1837</v>
      </c>
      <c r="X107" s="3" t="s">
        <v>1838</v>
      </c>
    </row>
    <row r="108" spans="1:24" x14ac:dyDescent="0.25">
      <c r="A108" s="3" t="s">
        <v>13</v>
      </c>
      <c r="D108" s="3" t="s">
        <v>344</v>
      </c>
      <c r="E108" s="3" t="s">
        <v>345</v>
      </c>
      <c r="F108" s="3" t="s">
        <v>118</v>
      </c>
      <c r="G108" s="3" t="s">
        <v>226</v>
      </c>
      <c r="J108" s="3" t="s">
        <v>869</v>
      </c>
      <c r="K108" s="3" t="s">
        <v>165</v>
      </c>
      <c r="L108" s="3" t="s">
        <v>1839</v>
      </c>
      <c r="M108" s="3" t="s">
        <v>1840</v>
      </c>
      <c r="N108" s="3" t="s">
        <v>1841</v>
      </c>
      <c r="O108" s="3" t="s">
        <v>16</v>
      </c>
      <c r="P108" s="3" t="s">
        <v>1842</v>
      </c>
      <c r="Q108" s="3" t="s">
        <v>1843</v>
      </c>
      <c r="R108" s="3" t="s">
        <v>1844</v>
      </c>
      <c r="S108" s="3" t="s">
        <v>1845</v>
      </c>
      <c r="T108" s="3" t="s">
        <v>1846</v>
      </c>
      <c r="U108" s="3" t="s">
        <v>1847</v>
      </c>
      <c r="V108" s="3" t="s">
        <v>1848</v>
      </c>
      <c r="W108" s="3" t="s">
        <v>1849</v>
      </c>
      <c r="X108" s="3" t="s">
        <v>1850</v>
      </c>
    </row>
    <row r="109" spans="1:24" x14ac:dyDescent="0.25">
      <c r="A109" s="3" t="s">
        <v>13</v>
      </c>
      <c r="D109" s="3" t="s">
        <v>346</v>
      </c>
      <c r="E109" s="3" t="s">
        <v>347</v>
      </c>
      <c r="F109" s="3" t="s">
        <v>118</v>
      </c>
      <c r="G109" s="3" t="s">
        <v>241</v>
      </c>
      <c r="J109" s="3" t="s">
        <v>867</v>
      </c>
      <c r="K109" s="3" t="s">
        <v>165</v>
      </c>
      <c r="L109" s="3" t="s">
        <v>1851</v>
      </c>
      <c r="M109" s="3" t="s">
        <v>1852</v>
      </c>
      <c r="N109" s="3" t="s">
        <v>1853</v>
      </c>
      <c r="O109" s="3" t="s">
        <v>16</v>
      </c>
      <c r="P109" s="3" t="s">
        <v>1854</v>
      </c>
      <c r="Q109" s="3" t="s">
        <v>1855</v>
      </c>
      <c r="R109" s="3" t="s">
        <v>1856</v>
      </c>
      <c r="S109" s="3" t="s">
        <v>1857</v>
      </c>
      <c r="T109" s="3" t="s">
        <v>1858</v>
      </c>
      <c r="U109" s="3" t="s">
        <v>1859</v>
      </c>
      <c r="V109" s="3" t="s">
        <v>1860</v>
      </c>
      <c r="W109" s="3" t="s">
        <v>1861</v>
      </c>
      <c r="X109" s="3" t="s">
        <v>1862</v>
      </c>
    </row>
    <row r="110" spans="1:24" x14ac:dyDescent="0.25">
      <c r="A110" s="3" t="s">
        <v>13</v>
      </c>
      <c r="D110" s="3" t="s">
        <v>348</v>
      </c>
      <c r="E110" s="3" t="s">
        <v>349</v>
      </c>
      <c r="F110" s="3" t="s">
        <v>118</v>
      </c>
      <c r="G110" s="3" t="s">
        <v>278</v>
      </c>
      <c r="J110" s="3" t="s">
        <v>866</v>
      </c>
      <c r="K110" s="3" t="s">
        <v>165</v>
      </c>
      <c r="L110" s="3" t="s">
        <v>1863</v>
      </c>
      <c r="M110" s="3" t="s">
        <v>1864</v>
      </c>
      <c r="N110" s="3" t="s">
        <v>1865</v>
      </c>
      <c r="O110" s="3" t="s">
        <v>16</v>
      </c>
      <c r="P110" s="3" t="s">
        <v>1866</v>
      </c>
      <c r="Q110" s="3" t="s">
        <v>1867</v>
      </c>
      <c r="R110" s="3" t="s">
        <v>1868</v>
      </c>
      <c r="S110" s="3" t="s">
        <v>1869</v>
      </c>
      <c r="T110" s="3" t="s">
        <v>1870</v>
      </c>
      <c r="U110" s="3" t="s">
        <v>1871</v>
      </c>
      <c r="V110" s="3" t="s">
        <v>1872</v>
      </c>
      <c r="W110" s="3" t="s">
        <v>1873</v>
      </c>
      <c r="X110" s="3" t="s">
        <v>1864</v>
      </c>
    </row>
    <row r="111" spans="1:24" x14ac:dyDescent="0.25">
      <c r="A111" s="3" t="s">
        <v>13</v>
      </c>
      <c r="D111" s="3" t="s">
        <v>350</v>
      </c>
      <c r="E111" s="3" t="s">
        <v>351</v>
      </c>
      <c r="F111" s="3" t="s">
        <v>118</v>
      </c>
      <c r="G111" s="3" t="s">
        <v>278</v>
      </c>
      <c r="J111" s="3" t="s">
        <v>865</v>
      </c>
      <c r="K111" s="3" t="s">
        <v>165</v>
      </c>
      <c r="L111" s="3" t="s">
        <v>1874</v>
      </c>
      <c r="M111" s="3" t="s">
        <v>1875</v>
      </c>
      <c r="N111" s="3" t="s">
        <v>1876</v>
      </c>
      <c r="O111" s="3" t="s">
        <v>16</v>
      </c>
      <c r="P111" s="3" t="s">
        <v>1877</v>
      </c>
      <c r="Q111" s="3" t="s">
        <v>1878</v>
      </c>
      <c r="R111" s="3" t="s">
        <v>1879</v>
      </c>
      <c r="S111" s="3" t="s">
        <v>1880</v>
      </c>
      <c r="T111" s="3" t="s">
        <v>1881</v>
      </c>
      <c r="U111" s="3" t="s">
        <v>1882</v>
      </c>
      <c r="V111" s="3" t="s">
        <v>1883</v>
      </c>
      <c r="W111" s="3" t="s">
        <v>1884</v>
      </c>
      <c r="X111" s="3" t="s">
        <v>1885</v>
      </c>
    </row>
    <row r="112" spans="1:24" x14ac:dyDescent="0.25">
      <c r="A112" s="3" t="s">
        <v>13</v>
      </c>
      <c r="D112" s="3" t="s">
        <v>352</v>
      </c>
      <c r="E112" s="3" t="s">
        <v>353</v>
      </c>
      <c r="F112" s="3" t="s">
        <v>118</v>
      </c>
      <c r="G112" s="3" t="s">
        <v>278</v>
      </c>
      <c r="J112" s="3" t="s">
        <v>819</v>
      </c>
      <c r="K112" s="3" t="s">
        <v>165</v>
      </c>
      <c r="L112" s="3" t="s">
        <v>1886</v>
      </c>
      <c r="M112" s="3" t="s">
        <v>1887</v>
      </c>
      <c r="N112" s="3" t="s">
        <v>1888</v>
      </c>
      <c r="O112" s="3" t="s">
        <v>16</v>
      </c>
      <c r="P112" s="3" t="s">
        <v>1889</v>
      </c>
      <c r="Q112" s="3" t="s">
        <v>1890</v>
      </c>
      <c r="R112" s="3" t="s">
        <v>1891</v>
      </c>
      <c r="S112" s="3" t="s">
        <v>1892</v>
      </c>
      <c r="T112" s="3" t="s">
        <v>1893</v>
      </c>
      <c r="U112" s="3" t="s">
        <v>1894</v>
      </c>
      <c r="V112" s="3" t="s">
        <v>1895</v>
      </c>
      <c r="W112" s="3" t="s">
        <v>1896</v>
      </c>
      <c r="X112" s="3" t="s">
        <v>1897</v>
      </c>
    </row>
    <row r="113" spans="1:24" x14ac:dyDescent="0.25">
      <c r="A113" s="3" t="s">
        <v>13</v>
      </c>
      <c r="D113" s="3" t="s">
        <v>354</v>
      </c>
      <c r="E113" s="3" t="s">
        <v>355</v>
      </c>
      <c r="F113" s="3" t="s">
        <v>118</v>
      </c>
      <c r="G113" s="3" t="s">
        <v>278</v>
      </c>
      <c r="J113" s="3" t="s">
        <v>863</v>
      </c>
      <c r="K113" s="3" t="s">
        <v>165</v>
      </c>
      <c r="L113" s="3" t="s">
        <v>1898</v>
      </c>
      <c r="M113" s="3" t="s">
        <v>1899</v>
      </c>
      <c r="N113" s="3" t="s">
        <v>1900</v>
      </c>
      <c r="O113" s="3" t="s">
        <v>16</v>
      </c>
      <c r="P113" s="3" t="s">
        <v>1901</v>
      </c>
      <c r="Q113" s="3" t="s">
        <v>1902</v>
      </c>
      <c r="R113" s="3" t="s">
        <v>1903</v>
      </c>
      <c r="S113" s="3" t="s">
        <v>1904</v>
      </c>
      <c r="T113" s="3" t="s">
        <v>1905</v>
      </c>
      <c r="U113" s="3" t="s">
        <v>1906</v>
      </c>
      <c r="V113" s="3" t="s">
        <v>1907</v>
      </c>
      <c r="W113" s="3" t="s">
        <v>1908</v>
      </c>
      <c r="X113" s="3" t="s">
        <v>1899</v>
      </c>
    </row>
    <row r="114" spans="1:24" x14ac:dyDescent="0.25">
      <c r="A114" s="3" t="s">
        <v>13</v>
      </c>
      <c r="D114" s="3" t="s">
        <v>356</v>
      </c>
      <c r="E114" s="3" t="s">
        <v>357</v>
      </c>
      <c r="F114" s="3" t="s">
        <v>118</v>
      </c>
      <c r="G114" s="3" t="s">
        <v>278</v>
      </c>
      <c r="J114" s="3" t="s">
        <v>860</v>
      </c>
      <c r="K114" s="3" t="s">
        <v>165</v>
      </c>
      <c r="L114" s="3" t="s">
        <v>1909</v>
      </c>
      <c r="M114" s="3" t="s">
        <v>1910</v>
      </c>
      <c r="N114" s="3" t="s">
        <v>1911</v>
      </c>
      <c r="O114" s="3" t="s">
        <v>16</v>
      </c>
      <c r="P114" s="3" t="s">
        <v>1912</v>
      </c>
      <c r="Q114" s="3" t="s">
        <v>1913</v>
      </c>
      <c r="R114" s="3" t="s">
        <v>1914</v>
      </c>
      <c r="S114" s="3" t="s">
        <v>1915</v>
      </c>
      <c r="T114" s="3" t="s">
        <v>1916</v>
      </c>
      <c r="U114" s="3" t="s">
        <v>1917</v>
      </c>
      <c r="V114" s="3" t="s">
        <v>1918</v>
      </c>
      <c r="W114" s="3" t="s">
        <v>1919</v>
      </c>
      <c r="X114" s="3" t="s">
        <v>1920</v>
      </c>
    </row>
    <row r="115" spans="1:24" x14ac:dyDescent="0.25">
      <c r="A115" s="3" t="s">
        <v>13</v>
      </c>
      <c r="D115" s="3" t="s">
        <v>358</v>
      </c>
      <c r="E115" s="3" t="s">
        <v>359</v>
      </c>
      <c r="F115" s="3" t="s">
        <v>118</v>
      </c>
      <c r="G115" s="3" t="s">
        <v>278</v>
      </c>
      <c r="J115" s="3" t="s">
        <v>859</v>
      </c>
      <c r="K115" s="3" t="s">
        <v>165</v>
      </c>
      <c r="L115" s="3" t="s">
        <v>1921</v>
      </c>
      <c r="M115" s="3" t="s">
        <v>1922</v>
      </c>
      <c r="N115" s="3" t="s">
        <v>1923</v>
      </c>
      <c r="O115" s="3" t="s">
        <v>16</v>
      </c>
      <c r="P115" s="3" t="s">
        <v>1924</v>
      </c>
      <c r="Q115" s="3" t="s">
        <v>1925</v>
      </c>
      <c r="R115" s="3" t="s">
        <v>1926</v>
      </c>
      <c r="S115" s="3" t="s">
        <v>1927</v>
      </c>
      <c r="T115" s="3" t="s">
        <v>1928</v>
      </c>
      <c r="U115" s="3" t="s">
        <v>1929</v>
      </c>
      <c r="V115" s="3" t="s">
        <v>1930</v>
      </c>
      <c r="W115" s="3" t="s">
        <v>1931</v>
      </c>
      <c r="X115" s="3" t="s">
        <v>1932</v>
      </c>
    </row>
    <row r="116" spans="1:24" x14ac:dyDescent="0.25">
      <c r="A116" s="3" t="s">
        <v>13</v>
      </c>
      <c r="D116" s="3" t="s">
        <v>361</v>
      </c>
      <c r="E116" s="3" t="s">
        <v>362</v>
      </c>
      <c r="F116" s="3" t="s">
        <v>118</v>
      </c>
      <c r="G116" s="3" t="s">
        <v>278</v>
      </c>
      <c r="J116" s="3" t="s">
        <v>858</v>
      </c>
      <c r="K116" s="3" t="s">
        <v>165</v>
      </c>
      <c r="L116" s="3" t="s">
        <v>1933</v>
      </c>
      <c r="M116" s="3" t="s">
        <v>1934</v>
      </c>
      <c r="N116" s="3" t="s">
        <v>1935</v>
      </c>
      <c r="O116" s="3" t="s">
        <v>16</v>
      </c>
      <c r="P116" s="3" t="s">
        <v>1936</v>
      </c>
      <c r="Q116" s="3" t="s">
        <v>1937</v>
      </c>
      <c r="R116" s="3" t="s">
        <v>1938</v>
      </c>
      <c r="S116" s="3" t="s">
        <v>1939</v>
      </c>
      <c r="T116" s="3" t="s">
        <v>1940</v>
      </c>
      <c r="U116" s="3" t="s">
        <v>1941</v>
      </c>
      <c r="V116" s="3" t="s">
        <v>1942</v>
      </c>
      <c r="W116" s="3" t="s">
        <v>1943</v>
      </c>
      <c r="X116" s="3" t="s">
        <v>1944</v>
      </c>
    </row>
    <row r="117" spans="1:24" x14ac:dyDescent="0.25">
      <c r="A117" s="3" t="s">
        <v>13</v>
      </c>
      <c r="D117" s="3" t="s">
        <v>363</v>
      </c>
      <c r="E117" s="3" t="s">
        <v>364</v>
      </c>
      <c r="F117" s="3" t="s">
        <v>118</v>
      </c>
      <c r="G117" s="3" t="s">
        <v>278</v>
      </c>
      <c r="J117" s="3" t="s">
        <v>856</v>
      </c>
      <c r="K117" s="3" t="s">
        <v>165</v>
      </c>
      <c r="L117" s="3" t="s">
        <v>1945</v>
      </c>
      <c r="M117" s="3" t="s">
        <v>1946</v>
      </c>
      <c r="N117" s="3" t="s">
        <v>1947</v>
      </c>
      <c r="O117" s="3" t="s">
        <v>16</v>
      </c>
      <c r="P117" s="3" t="s">
        <v>1948</v>
      </c>
      <c r="Q117" s="3" t="s">
        <v>1949</v>
      </c>
      <c r="R117" s="3" t="s">
        <v>1950</v>
      </c>
      <c r="S117" s="3" t="s">
        <v>1951</v>
      </c>
      <c r="T117" s="3" t="s">
        <v>1952</v>
      </c>
      <c r="U117" s="3" t="s">
        <v>1953</v>
      </c>
      <c r="V117" s="3" t="s">
        <v>1954</v>
      </c>
      <c r="W117" s="3" t="s">
        <v>1955</v>
      </c>
      <c r="X117" s="3" t="s">
        <v>1956</v>
      </c>
    </row>
    <row r="118" spans="1:24" x14ac:dyDescent="0.25">
      <c r="A118" s="3" t="s">
        <v>13</v>
      </c>
      <c r="D118" s="3" t="s">
        <v>365</v>
      </c>
      <c r="E118" s="3" t="s">
        <v>366</v>
      </c>
      <c r="F118" s="3" t="s">
        <v>118</v>
      </c>
      <c r="G118" s="3" t="s">
        <v>278</v>
      </c>
      <c r="J118" s="3" t="s">
        <v>855</v>
      </c>
      <c r="K118" s="3" t="s">
        <v>165</v>
      </c>
      <c r="L118" s="3" t="s">
        <v>1957</v>
      </c>
      <c r="M118" s="3" t="s">
        <v>1958</v>
      </c>
      <c r="N118" s="3" t="s">
        <v>1959</v>
      </c>
      <c r="O118" s="3" t="s">
        <v>16</v>
      </c>
      <c r="P118" s="3" t="s">
        <v>1960</v>
      </c>
      <c r="Q118" s="3" t="s">
        <v>1961</v>
      </c>
      <c r="R118" s="3" t="s">
        <v>1962</v>
      </c>
      <c r="S118" s="3" t="s">
        <v>1963</v>
      </c>
      <c r="T118" s="3" t="s">
        <v>1964</v>
      </c>
      <c r="U118" s="3" t="s">
        <v>1965</v>
      </c>
      <c r="V118" s="3" t="s">
        <v>1966</v>
      </c>
      <c r="W118" s="3" t="s">
        <v>1967</v>
      </c>
      <c r="X118" s="3" t="s">
        <v>1968</v>
      </c>
    </row>
    <row r="119" spans="1:24" x14ac:dyDescent="0.25">
      <c r="A119" s="3" t="s">
        <v>13</v>
      </c>
      <c r="D119" s="3" t="s">
        <v>367</v>
      </c>
      <c r="E119" s="3" t="s">
        <v>368</v>
      </c>
      <c r="F119" s="3" t="s">
        <v>118</v>
      </c>
      <c r="G119" s="3" t="s">
        <v>278</v>
      </c>
      <c r="J119" s="3" t="s">
        <v>853</v>
      </c>
      <c r="K119" s="3" t="s">
        <v>165</v>
      </c>
      <c r="L119" s="3" t="s">
        <v>1969</v>
      </c>
      <c r="M119" s="3" t="s">
        <v>1970</v>
      </c>
      <c r="N119" s="3" t="s">
        <v>1971</v>
      </c>
      <c r="O119" s="3" t="s">
        <v>16</v>
      </c>
      <c r="P119" s="3" t="s">
        <v>1972</v>
      </c>
      <c r="Q119" s="3" t="s">
        <v>1973</v>
      </c>
      <c r="R119" s="3" t="s">
        <v>1974</v>
      </c>
      <c r="S119" s="3" t="s">
        <v>1975</v>
      </c>
      <c r="T119" s="3" t="s">
        <v>1976</v>
      </c>
      <c r="U119" s="3" t="s">
        <v>1977</v>
      </c>
      <c r="V119" s="3" t="s">
        <v>1978</v>
      </c>
      <c r="W119" s="3" t="s">
        <v>1979</v>
      </c>
      <c r="X119" s="3" t="s">
        <v>1980</v>
      </c>
    </row>
    <row r="120" spans="1:24" x14ac:dyDescent="0.25">
      <c r="A120" s="3" t="s">
        <v>13</v>
      </c>
      <c r="D120" s="3" t="s">
        <v>369</v>
      </c>
      <c r="E120" s="3" t="s">
        <v>370</v>
      </c>
      <c r="F120" s="3" t="s">
        <v>118</v>
      </c>
      <c r="G120" s="3" t="s">
        <v>278</v>
      </c>
      <c r="J120" s="3" t="s">
        <v>851</v>
      </c>
      <c r="K120" s="3" t="s">
        <v>165</v>
      </c>
      <c r="L120" s="3" t="s">
        <v>1981</v>
      </c>
      <c r="M120" s="3" t="s">
        <v>1982</v>
      </c>
      <c r="N120" s="3" t="s">
        <v>1983</v>
      </c>
      <c r="O120" s="3" t="s">
        <v>16</v>
      </c>
      <c r="P120" s="3" t="s">
        <v>1984</v>
      </c>
      <c r="Q120" s="3" t="s">
        <v>1985</v>
      </c>
      <c r="R120" s="3" t="s">
        <v>1986</v>
      </c>
      <c r="S120" s="3" t="s">
        <v>1987</v>
      </c>
      <c r="T120" s="3" t="s">
        <v>1988</v>
      </c>
      <c r="U120" s="3" t="s">
        <v>1989</v>
      </c>
      <c r="V120" s="3" t="s">
        <v>1990</v>
      </c>
      <c r="W120" s="3" t="s">
        <v>1991</v>
      </c>
      <c r="X120" s="3" t="s">
        <v>1982</v>
      </c>
    </row>
    <row r="121" spans="1:24" x14ac:dyDescent="0.25">
      <c r="A121" s="3" t="s">
        <v>13</v>
      </c>
      <c r="D121" s="3" t="s">
        <v>371</v>
      </c>
      <c r="E121" s="3" t="s">
        <v>372</v>
      </c>
      <c r="F121" s="3" t="s">
        <v>118</v>
      </c>
      <c r="G121" s="3" t="s">
        <v>278</v>
      </c>
      <c r="J121" s="3" t="s">
        <v>850</v>
      </c>
      <c r="K121" s="3" t="s">
        <v>165</v>
      </c>
      <c r="L121" s="3" t="s">
        <v>1992</v>
      </c>
      <c r="M121" s="3" t="s">
        <v>1993</v>
      </c>
      <c r="N121" s="3" t="s">
        <v>1994</v>
      </c>
      <c r="O121" s="3" t="s">
        <v>16</v>
      </c>
      <c r="P121" s="3" t="s">
        <v>1995</v>
      </c>
      <c r="Q121" s="3" t="s">
        <v>1996</v>
      </c>
      <c r="R121" s="3" t="s">
        <v>1997</v>
      </c>
      <c r="S121" s="3" t="s">
        <v>1998</v>
      </c>
      <c r="T121" s="3" t="s">
        <v>1999</v>
      </c>
      <c r="U121" s="3" t="s">
        <v>2000</v>
      </c>
      <c r="V121" s="3" t="s">
        <v>2001</v>
      </c>
      <c r="W121" s="3" t="s">
        <v>2002</v>
      </c>
      <c r="X121" s="3" t="s">
        <v>1993</v>
      </c>
    </row>
    <row r="122" spans="1:24" x14ac:dyDescent="0.25">
      <c r="A122" s="3" t="s">
        <v>13</v>
      </c>
      <c r="D122" s="3" t="s">
        <v>373</v>
      </c>
      <c r="E122" s="3" t="s">
        <v>374</v>
      </c>
      <c r="F122" s="3" t="s">
        <v>118</v>
      </c>
      <c r="G122" s="3" t="s">
        <v>278</v>
      </c>
      <c r="J122" s="3" t="s">
        <v>849</v>
      </c>
      <c r="K122" s="3" t="s">
        <v>165</v>
      </c>
      <c r="L122" s="3" t="s">
        <v>806</v>
      </c>
      <c r="M122" s="3" t="s">
        <v>806</v>
      </c>
      <c r="N122" s="3" t="s">
        <v>16</v>
      </c>
      <c r="O122" s="3" t="s">
        <v>16</v>
      </c>
      <c r="P122" s="3" t="s">
        <v>806</v>
      </c>
      <c r="Q122" s="3" t="s">
        <v>806</v>
      </c>
      <c r="R122" s="3" t="s">
        <v>806</v>
      </c>
      <c r="S122" s="3" t="s">
        <v>806</v>
      </c>
      <c r="T122" s="3" t="s">
        <v>806</v>
      </c>
      <c r="U122" s="3" t="s">
        <v>806</v>
      </c>
      <c r="V122" s="3" t="s">
        <v>806</v>
      </c>
      <c r="W122" s="3" t="s">
        <v>806</v>
      </c>
      <c r="X122" s="3" t="s">
        <v>806</v>
      </c>
    </row>
    <row r="123" spans="1:24" x14ac:dyDescent="0.25">
      <c r="A123" s="3" t="s">
        <v>13</v>
      </c>
      <c r="D123" s="3" t="s">
        <v>375</v>
      </c>
      <c r="E123" s="3" t="s">
        <v>376</v>
      </c>
      <c r="F123" s="3" t="s">
        <v>118</v>
      </c>
      <c r="G123" s="3" t="s">
        <v>278</v>
      </c>
      <c r="J123" s="3" t="s">
        <v>848</v>
      </c>
      <c r="K123" s="3" t="s">
        <v>165</v>
      </c>
      <c r="L123" s="3" t="s">
        <v>806</v>
      </c>
      <c r="M123" s="3" t="s">
        <v>806</v>
      </c>
      <c r="N123" s="3" t="s">
        <v>16</v>
      </c>
      <c r="O123" s="3" t="s">
        <v>16</v>
      </c>
      <c r="P123" s="3" t="s">
        <v>806</v>
      </c>
      <c r="Q123" s="3" t="s">
        <v>806</v>
      </c>
      <c r="R123" s="3" t="s">
        <v>806</v>
      </c>
      <c r="S123" s="3" t="s">
        <v>806</v>
      </c>
      <c r="T123" s="3" t="s">
        <v>806</v>
      </c>
      <c r="U123" s="3" t="s">
        <v>806</v>
      </c>
      <c r="V123" s="3" t="s">
        <v>806</v>
      </c>
      <c r="W123" s="3" t="s">
        <v>806</v>
      </c>
      <c r="X123" s="3" t="s">
        <v>806</v>
      </c>
    </row>
    <row r="124" spans="1:24" x14ac:dyDescent="0.25">
      <c r="A124" s="3" t="s">
        <v>13</v>
      </c>
      <c r="D124" s="3" t="s">
        <v>377</v>
      </c>
      <c r="E124" s="3" t="s">
        <v>378</v>
      </c>
      <c r="F124" s="3" t="s">
        <v>118</v>
      </c>
      <c r="G124" s="3" t="s">
        <v>278</v>
      </c>
      <c r="J124" s="3" t="s">
        <v>847</v>
      </c>
      <c r="K124" s="3" t="s">
        <v>165</v>
      </c>
      <c r="L124" s="3" t="s">
        <v>1317</v>
      </c>
      <c r="M124" s="3" t="s">
        <v>2003</v>
      </c>
      <c r="N124" s="3" t="s">
        <v>2004</v>
      </c>
      <c r="O124" s="3" t="s">
        <v>16</v>
      </c>
      <c r="P124" s="3" t="s">
        <v>2005</v>
      </c>
      <c r="Q124" s="3" t="s">
        <v>2006</v>
      </c>
      <c r="R124" s="3" t="s">
        <v>2007</v>
      </c>
      <c r="S124" s="3" t="s">
        <v>2008</v>
      </c>
      <c r="T124" s="3" t="s">
        <v>2009</v>
      </c>
      <c r="U124" s="3" t="s">
        <v>2010</v>
      </c>
      <c r="V124" s="3" t="s">
        <v>2011</v>
      </c>
      <c r="W124" s="3" t="s">
        <v>2012</v>
      </c>
      <c r="X124" s="3" t="s">
        <v>2013</v>
      </c>
    </row>
    <row r="125" spans="1:24" x14ac:dyDescent="0.25">
      <c r="A125" s="3" t="s">
        <v>13</v>
      </c>
      <c r="D125" s="3" t="s">
        <v>379</v>
      </c>
      <c r="E125" s="3" t="s">
        <v>380</v>
      </c>
      <c r="F125" s="3" t="s">
        <v>118</v>
      </c>
      <c r="G125" s="3" t="s">
        <v>289</v>
      </c>
      <c r="J125" s="3" t="s">
        <v>846</v>
      </c>
      <c r="K125" s="3" t="s">
        <v>165</v>
      </c>
      <c r="L125" s="3" t="s">
        <v>2014</v>
      </c>
      <c r="M125" s="3" t="s">
        <v>2015</v>
      </c>
      <c r="N125" s="3" t="s">
        <v>2016</v>
      </c>
      <c r="O125" s="3" t="s">
        <v>16</v>
      </c>
      <c r="P125" s="3" t="s">
        <v>2017</v>
      </c>
      <c r="Q125" s="3" t="s">
        <v>2018</v>
      </c>
      <c r="R125" s="3" t="s">
        <v>2019</v>
      </c>
      <c r="S125" s="3" t="s">
        <v>2020</v>
      </c>
      <c r="T125" s="3" t="s">
        <v>2021</v>
      </c>
      <c r="U125" s="3" t="s">
        <v>2022</v>
      </c>
      <c r="V125" s="3" t="s">
        <v>2023</v>
      </c>
      <c r="W125" s="3" t="s">
        <v>2024</v>
      </c>
      <c r="X125" s="3" t="s">
        <v>2025</v>
      </c>
    </row>
    <row r="126" spans="1:24" x14ac:dyDescent="0.25">
      <c r="A126" s="3" t="s">
        <v>13</v>
      </c>
      <c r="D126" s="3" t="s">
        <v>381</v>
      </c>
      <c r="E126" s="3" t="s">
        <v>382</v>
      </c>
      <c r="F126" s="3" t="s">
        <v>118</v>
      </c>
      <c r="G126" s="3" t="s">
        <v>289</v>
      </c>
      <c r="J126" s="3" t="s">
        <v>843</v>
      </c>
      <c r="K126" s="3" t="s">
        <v>165</v>
      </c>
      <c r="L126" s="3" t="s">
        <v>2026</v>
      </c>
      <c r="M126" s="3" t="s">
        <v>2027</v>
      </c>
      <c r="N126" s="3" t="s">
        <v>2028</v>
      </c>
      <c r="O126" s="3" t="s">
        <v>16</v>
      </c>
      <c r="P126" s="3" t="s">
        <v>2029</v>
      </c>
      <c r="Q126" s="3" t="s">
        <v>2030</v>
      </c>
      <c r="R126" s="3" t="s">
        <v>2031</v>
      </c>
      <c r="S126" s="3" t="s">
        <v>2032</v>
      </c>
      <c r="T126" s="3" t="s">
        <v>2033</v>
      </c>
      <c r="U126" s="3" t="s">
        <v>2034</v>
      </c>
      <c r="V126" s="3" t="s">
        <v>2035</v>
      </c>
      <c r="W126" s="3" t="s">
        <v>2036</v>
      </c>
      <c r="X126" s="3" t="s">
        <v>2037</v>
      </c>
    </row>
    <row r="127" spans="1:24" x14ac:dyDescent="0.25">
      <c r="A127" s="3" t="s">
        <v>13</v>
      </c>
      <c r="D127" s="3" t="s">
        <v>383</v>
      </c>
      <c r="E127" s="3" t="s">
        <v>384</v>
      </c>
      <c r="F127" s="3" t="s">
        <v>118</v>
      </c>
      <c r="G127" s="3" t="s">
        <v>289</v>
      </c>
      <c r="J127" s="3" t="s">
        <v>842</v>
      </c>
      <c r="K127" s="3" t="s">
        <v>165</v>
      </c>
      <c r="L127" s="3" t="s">
        <v>2038</v>
      </c>
      <c r="M127" s="3" t="s">
        <v>2039</v>
      </c>
      <c r="N127" s="3" t="s">
        <v>2040</v>
      </c>
      <c r="O127" s="3" t="s">
        <v>16</v>
      </c>
      <c r="P127" s="3" t="s">
        <v>2041</v>
      </c>
      <c r="Q127" s="3" t="s">
        <v>2042</v>
      </c>
      <c r="R127" s="3" t="s">
        <v>2043</v>
      </c>
      <c r="S127" s="3" t="s">
        <v>2044</v>
      </c>
      <c r="T127" s="3" t="s">
        <v>2045</v>
      </c>
      <c r="U127" s="3" t="s">
        <v>2046</v>
      </c>
      <c r="V127" s="3" t="s">
        <v>2047</v>
      </c>
      <c r="W127" s="3" t="s">
        <v>2048</v>
      </c>
      <c r="X127" s="3" t="s">
        <v>2049</v>
      </c>
    </row>
    <row r="128" spans="1:24" x14ac:dyDescent="0.25">
      <c r="A128" s="3" t="s">
        <v>13</v>
      </c>
      <c r="D128" s="3" t="s">
        <v>385</v>
      </c>
      <c r="E128" s="3" t="s">
        <v>386</v>
      </c>
      <c r="F128" s="3" t="s">
        <v>118</v>
      </c>
      <c r="G128" s="3" t="s">
        <v>289</v>
      </c>
      <c r="J128" s="3" t="s">
        <v>841</v>
      </c>
      <c r="K128" s="3" t="s">
        <v>165</v>
      </c>
      <c r="L128" s="3" t="s">
        <v>1547</v>
      </c>
      <c r="M128" s="3" t="s">
        <v>2050</v>
      </c>
      <c r="N128" s="3" t="s">
        <v>2051</v>
      </c>
      <c r="O128" s="3" t="s">
        <v>16</v>
      </c>
      <c r="P128" s="3" t="s">
        <v>2052</v>
      </c>
      <c r="Q128" s="3" t="s">
        <v>2053</v>
      </c>
      <c r="R128" s="3" t="s">
        <v>1928</v>
      </c>
      <c r="S128" s="3" t="s">
        <v>2054</v>
      </c>
      <c r="T128" s="3" t="s">
        <v>2055</v>
      </c>
      <c r="U128" s="3" t="s">
        <v>2056</v>
      </c>
      <c r="V128" s="3" t="s">
        <v>2057</v>
      </c>
      <c r="W128" s="3" t="s">
        <v>2058</v>
      </c>
      <c r="X128" s="3" t="s">
        <v>2059</v>
      </c>
    </row>
    <row r="129" spans="1:24" x14ac:dyDescent="0.25">
      <c r="A129" s="3" t="s">
        <v>13</v>
      </c>
      <c r="D129" s="3" t="s">
        <v>387</v>
      </c>
      <c r="E129" s="3" t="s">
        <v>388</v>
      </c>
      <c r="F129" s="3" t="s">
        <v>118</v>
      </c>
      <c r="G129" s="3" t="s">
        <v>289</v>
      </c>
      <c r="J129" s="3" t="s">
        <v>840</v>
      </c>
      <c r="K129" s="3" t="s">
        <v>165</v>
      </c>
      <c r="L129" s="3" t="s">
        <v>2060</v>
      </c>
      <c r="M129" s="3" t="s">
        <v>2061</v>
      </c>
      <c r="N129" s="3" t="s">
        <v>2062</v>
      </c>
      <c r="O129" s="3" t="s">
        <v>16</v>
      </c>
      <c r="P129" s="3" t="s">
        <v>1999</v>
      </c>
      <c r="Q129" s="3" t="s">
        <v>2063</v>
      </c>
      <c r="R129" s="3" t="s">
        <v>2064</v>
      </c>
      <c r="S129" s="3" t="s">
        <v>2065</v>
      </c>
      <c r="T129" s="3" t="s">
        <v>2066</v>
      </c>
      <c r="U129" s="3" t="s">
        <v>1274</v>
      </c>
      <c r="V129" s="3" t="s">
        <v>2067</v>
      </c>
      <c r="W129" s="3" t="s">
        <v>2068</v>
      </c>
      <c r="X129" s="3" t="s">
        <v>2069</v>
      </c>
    </row>
    <row r="130" spans="1:24" x14ac:dyDescent="0.25">
      <c r="A130" s="3" t="s">
        <v>13</v>
      </c>
      <c r="D130" s="3" t="s">
        <v>389</v>
      </c>
      <c r="E130" s="3" t="s">
        <v>390</v>
      </c>
      <c r="F130" s="3" t="s">
        <v>118</v>
      </c>
      <c r="G130" s="3" t="s">
        <v>289</v>
      </c>
      <c r="J130" s="3" t="s">
        <v>838</v>
      </c>
      <c r="K130" s="3" t="s">
        <v>165</v>
      </c>
      <c r="L130" s="3" t="s">
        <v>2070</v>
      </c>
      <c r="M130" s="3" t="s">
        <v>2071</v>
      </c>
      <c r="N130" s="3" t="s">
        <v>2072</v>
      </c>
      <c r="O130" s="3" t="s">
        <v>16</v>
      </c>
      <c r="P130" s="3" t="s">
        <v>2073</v>
      </c>
      <c r="Q130" s="3" t="s">
        <v>2074</v>
      </c>
      <c r="R130" s="3" t="s">
        <v>2075</v>
      </c>
      <c r="S130" s="3" t="s">
        <v>2076</v>
      </c>
      <c r="T130" s="3" t="s">
        <v>2077</v>
      </c>
      <c r="U130" s="3" t="s">
        <v>1904</v>
      </c>
      <c r="V130" s="3" t="s">
        <v>2078</v>
      </c>
      <c r="W130" s="3" t="s">
        <v>2079</v>
      </c>
      <c r="X130" s="3" t="s">
        <v>2080</v>
      </c>
    </row>
    <row r="131" spans="1:24" x14ac:dyDescent="0.25">
      <c r="A131" s="3" t="s">
        <v>13</v>
      </c>
      <c r="D131" s="3" t="s">
        <v>391</v>
      </c>
      <c r="E131" s="3" t="s">
        <v>392</v>
      </c>
      <c r="F131" s="3" t="s">
        <v>118</v>
      </c>
      <c r="G131" s="3" t="s">
        <v>289</v>
      </c>
      <c r="J131" s="3" t="s">
        <v>837</v>
      </c>
      <c r="K131" s="3" t="s">
        <v>165</v>
      </c>
      <c r="L131" s="3" t="s">
        <v>2081</v>
      </c>
      <c r="M131" s="3" t="s">
        <v>2082</v>
      </c>
      <c r="N131" s="3" t="s">
        <v>2083</v>
      </c>
      <c r="O131" s="3" t="s">
        <v>16</v>
      </c>
      <c r="P131" s="3" t="s">
        <v>2084</v>
      </c>
      <c r="Q131" s="3" t="s">
        <v>2085</v>
      </c>
      <c r="R131" s="3" t="s">
        <v>2086</v>
      </c>
      <c r="S131" s="3" t="s">
        <v>2087</v>
      </c>
      <c r="T131" s="3" t="s">
        <v>2088</v>
      </c>
      <c r="U131" s="3" t="s">
        <v>2089</v>
      </c>
      <c r="V131" s="3" t="s">
        <v>2090</v>
      </c>
      <c r="W131" s="3" t="s">
        <v>2091</v>
      </c>
      <c r="X131" s="3" t="s">
        <v>2082</v>
      </c>
    </row>
    <row r="132" spans="1:24" x14ac:dyDescent="0.25">
      <c r="A132" s="3" t="s">
        <v>13</v>
      </c>
      <c r="D132" s="3" t="s">
        <v>393</v>
      </c>
      <c r="E132" s="3" t="s">
        <v>394</v>
      </c>
      <c r="F132" s="3" t="s">
        <v>118</v>
      </c>
      <c r="G132" s="3" t="s">
        <v>289</v>
      </c>
      <c r="J132" s="3" t="s">
        <v>783</v>
      </c>
      <c r="K132" s="3" t="s">
        <v>165</v>
      </c>
      <c r="L132" s="3" t="s">
        <v>2092</v>
      </c>
      <c r="M132" s="3" t="s">
        <v>2093</v>
      </c>
      <c r="N132" s="3" t="s">
        <v>2094</v>
      </c>
      <c r="O132" s="3" t="s">
        <v>16</v>
      </c>
      <c r="P132" s="3" t="s">
        <v>2095</v>
      </c>
      <c r="Q132" s="3" t="s">
        <v>2096</v>
      </c>
      <c r="R132" s="3" t="s">
        <v>2097</v>
      </c>
      <c r="S132" s="3" t="s">
        <v>2098</v>
      </c>
      <c r="T132" s="3" t="s">
        <v>2099</v>
      </c>
      <c r="U132" s="3" t="s">
        <v>2100</v>
      </c>
      <c r="V132" s="3" t="s">
        <v>2101</v>
      </c>
      <c r="W132" s="3" t="s">
        <v>2102</v>
      </c>
      <c r="X132" s="3" t="s">
        <v>2093</v>
      </c>
    </row>
    <row r="133" spans="1:24" x14ac:dyDescent="0.25">
      <c r="A133" s="3" t="s">
        <v>13</v>
      </c>
      <c r="D133" s="3" t="s">
        <v>395</v>
      </c>
      <c r="E133" s="3" t="s">
        <v>396</v>
      </c>
      <c r="F133" s="3" t="s">
        <v>118</v>
      </c>
      <c r="G133" s="3" t="s">
        <v>289</v>
      </c>
      <c r="J133" s="3" t="s">
        <v>456</v>
      </c>
      <c r="K133" s="3" t="s">
        <v>165</v>
      </c>
      <c r="L133" s="3" t="s">
        <v>2103</v>
      </c>
      <c r="M133" s="3" t="s">
        <v>2104</v>
      </c>
      <c r="N133" s="3" t="s">
        <v>1876</v>
      </c>
      <c r="O133" s="3" t="s">
        <v>16</v>
      </c>
      <c r="P133" s="3" t="s">
        <v>2105</v>
      </c>
      <c r="Q133" s="3" t="s">
        <v>2106</v>
      </c>
      <c r="R133" s="3" t="s">
        <v>2107</v>
      </c>
      <c r="S133" s="3" t="s">
        <v>2108</v>
      </c>
      <c r="T133" s="3" t="s">
        <v>2109</v>
      </c>
      <c r="U133" s="3" t="s">
        <v>2110</v>
      </c>
      <c r="V133" s="3" t="s">
        <v>2111</v>
      </c>
      <c r="W133" s="3" t="s">
        <v>2112</v>
      </c>
      <c r="X133" s="3" t="s">
        <v>2113</v>
      </c>
    </row>
    <row r="134" spans="1:24" x14ac:dyDescent="0.25">
      <c r="A134" s="3" t="s">
        <v>13</v>
      </c>
      <c r="D134" s="3" t="s">
        <v>730</v>
      </c>
      <c r="E134" s="3" t="s">
        <v>731</v>
      </c>
      <c r="F134" s="3" t="s">
        <v>459</v>
      </c>
      <c r="G134" s="3" t="s">
        <v>460</v>
      </c>
      <c r="J134" s="3" t="s">
        <v>763</v>
      </c>
      <c r="K134" s="3" t="s">
        <v>360</v>
      </c>
      <c r="L134" s="3" t="s">
        <v>16</v>
      </c>
      <c r="M134" s="3" t="s">
        <v>16</v>
      </c>
      <c r="N134" s="3" t="s">
        <v>16</v>
      </c>
      <c r="O134" s="3" t="s">
        <v>16</v>
      </c>
      <c r="P134" s="3" t="s">
        <v>16</v>
      </c>
      <c r="Q134" s="3" t="s">
        <v>16</v>
      </c>
      <c r="R134" s="3" t="s">
        <v>16</v>
      </c>
      <c r="S134" s="3" t="s">
        <v>16</v>
      </c>
      <c r="T134" s="3" t="s">
        <v>16</v>
      </c>
      <c r="U134" s="3" t="s">
        <v>16</v>
      </c>
      <c r="V134" s="3" t="s">
        <v>16</v>
      </c>
      <c r="W134" s="3" t="s">
        <v>16</v>
      </c>
      <c r="X134" s="3" t="s">
        <v>16</v>
      </c>
    </row>
    <row r="135" spans="1:24" x14ac:dyDescent="0.25">
      <c r="A135" s="3" t="s">
        <v>13</v>
      </c>
      <c r="D135" s="3" t="s">
        <v>584</v>
      </c>
      <c r="E135" s="3" t="s">
        <v>585</v>
      </c>
      <c r="F135" s="3" t="s">
        <v>459</v>
      </c>
      <c r="G135" s="3" t="s">
        <v>460</v>
      </c>
      <c r="J135" s="3" t="s">
        <v>763</v>
      </c>
      <c r="L135" s="3" t="s">
        <v>16</v>
      </c>
      <c r="M135" s="3" t="s">
        <v>16</v>
      </c>
      <c r="N135" s="3" t="s">
        <v>16</v>
      </c>
      <c r="O135" s="3" t="s">
        <v>16</v>
      </c>
      <c r="P135" s="3" t="s">
        <v>16</v>
      </c>
      <c r="Q135" s="3" t="s">
        <v>16</v>
      </c>
      <c r="R135" s="3" t="s">
        <v>16</v>
      </c>
      <c r="S135" s="3" t="s">
        <v>16</v>
      </c>
      <c r="T135" s="3" t="s">
        <v>16</v>
      </c>
      <c r="U135" s="3" t="s">
        <v>16</v>
      </c>
      <c r="V135" s="3" t="s">
        <v>16</v>
      </c>
      <c r="W135" s="3" t="s">
        <v>16</v>
      </c>
      <c r="X135" s="3" t="s">
        <v>16</v>
      </c>
    </row>
    <row r="136" spans="1:24" x14ac:dyDescent="0.25">
      <c r="A136" s="3" t="s">
        <v>13</v>
      </c>
      <c r="D136" s="3" t="s">
        <v>582</v>
      </c>
      <c r="E136" s="3" t="s">
        <v>583</v>
      </c>
      <c r="F136" s="3" t="s">
        <v>459</v>
      </c>
      <c r="G136" s="3" t="s">
        <v>460</v>
      </c>
      <c r="J136" s="3" t="s">
        <v>782</v>
      </c>
      <c r="L136" s="3" t="s">
        <v>16</v>
      </c>
      <c r="M136" s="3" t="s">
        <v>16</v>
      </c>
      <c r="N136" s="3" t="s">
        <v>16</v>
      </c>
      <c r="O136" s="3" t="s">
        <v>16</v>
      </c>
      <c r="P136" s="3" t="s">
        <v>16</v>
      </c>
      <c r="Q136" s="3" t="s">
        <v>16</v>
      </c>
      <c r="R136" s="3" t="s">
        <v>16</v>
      </c>
      <c r="S136" s="3" t="s">
        <v>16</v>
      </c>
      <c r="T136" s="3" t="s">
        <v>16</v>
      </c>
      <c r="U136" s="3" t="s">
        <v>16</v>
      </c>
      <c r="V136" s="3" t="s">
        <v>16</v>
      </c>
      <c r="W136" s="3" t="s">
        <v>16</v>
      </c>
      <c r="X136" s="3" t="s">
        <v>16</v>
      </c>
    </row>
    <row r="137" spans="1:24" x14ac:dyDescent="0.25">
      <c r="A137" s="3" t="s">
        <v>13</v>
      </c>
      <c r="D137" s="3" t="s">
        <v>580</v>
      </c>
      <c r="E137" s="3" t="s">
        <v>581</v>
      </c>
      <c r="F137" s="3" t="s">
        <v>459</v>
      </c>
      <c r="G137" s="3" t="s">
        <v>460</v>
      </c>
      <c r="J137" s="3" t="s">
        <v>781</v>
      </c>
      <c r="L137" s="3" t="s">
        <v>16</v>
      </c>
      <c r="M137" s="3" t="s">
        <v>16</v>
      </c>
      <c r="N137" s="3" t="s">
        <v>16</v>
      </c>
      <c r="O137" s="3" t="s">
        <v>16</v>
      </c>
      <c r="P137" s="3" t="s">
        <v>16</v>
      </c>
      <c r="Q137" s="3" t="s">
        <v>16</v>
      </c>
      <c r="R137" s="3" t="s">
        <v>16</v>
      </c>
      <c r="S137" s="3" t="s">
        <v>16</v>
      </c>
      <c r="T137" s="3" t="s">
        <v>16</v>
      </c>
      <c r="U137" s="3" t="s">
        <v>16</v>
      </c>
      <c r="V137" s="3" t="s">
        <v>16</v>
      </c>
      <c r="W137" s="3" t="s">
        <v>16</v>
      </c>
      <c r="X137" s="3" t="s">
        <v>16</v>
      </c>
    </row>
    <row r="138" spans="1:24" x14ac:dyDescent="0.25">
      <c r="A138" s="3" t="s">
        <v>13</v>
      </c>
      <c r="D138" s="3" t="s">
        <v>578</v>
      </c>
      <c r="E138" s="3" t="s">
        <v>579</v>
      </c>
      <c r="F138" s="3" t="s">
        <v>459</v>
      </c>
      <c r="G138" s="3" t="s">
        <v>460</v>
      </c>
      <c r="J138" s="3" t="s">
        <v>781</v>
      </c>
      <c r="L138" s="3" t="s">
        <v>16</v>
      </c>
      <c r="M138" s="3" t="s">
        <v>16</v>
      </c>
      <c r="N138" s="3" t="s">
        <v>16</v>
      </c>
      <c r="O138" s="3" t="s">
        <v>16</v>
      </c>
      <c r="P138" s="3" t="s">
        <v>16</v>
      </c>
      <c r="Q138" s="3" t="s">
        <v>16</v>
      </c>
      <c r="R138" s="3" t="s">
        <v>16</v>
      </c>
      <c r="S138" s="3" t="s">
        <v>16</v>
      </c>
      <c r="T138" s="3" t="s">
        <v>16</v>
      </c>
      <c r="U138" s="3" t="s">
        <v>16</v>
      </c>
      <c r="V138" s="3" t="s">
        <v>16</v>
      </c>
      <c r="W138" s="3" t="s">
        <v>16</v>
      </c>
      <c r="X138" s="3" t="s">
        <v>16</v>
      </c>
    </row>
    <row r="139" spans="1:24" x14ac:dyDescent="0.25">
      <c r="A139" s="3" t="s">
        <v>13</v>
      </c>
      <c r="D139" s="3" t="s">
        <v>576</v>
      </c>
      <c r="E139" s="3" t="s">
        <v>577</v>
      </c>
      <c r="F139" s="3" t="s">
        <v>459</v>
      </c>
      <c r="G139" s="3" t="s">
        <v>460</v>
      </c>
      <c r="J139" s="3" t="s">
        <v>781</v>
      </c>
      <c r="L139" s="3" t="s">
        <v>16</v>
      </c>
      <c r="M139" s="3" t="s">
        <v>16</v>
      </c>
      <c r="N139" s="3" t="s">
        <v>16</v>
      </c>
      <c r="O139" s="3" t="s">
        <v>16</v>
      </c>
      <c r="P139" s="3" t="s">
        <v>16</v>
      </c>
      <c r="Q139" s="3" t="s">
        <v>16</v>
      </c>
      <c r="R139" s="3" t="s">
        <v>16</v>
      </c>
      <c r="S139" s="3" t="s">
        <v>16</v>
      </c>
      <c r="T139" s="3" t="s">
        <v>16</v>
      </c>
      <c r="U139" s="3" t="s">
        <v>16</v>
      </c>
      <c r="V139" s="3" t="s">
        <v>16</v>
      </c>
      <c r="W139" s="3" t="s">
        <v>16</v>
      </c>
      <c r="X139" s="3" t="s">
        <v>16</v>
      </c>
    </row>
    <row r="140" spans="1:24" x14ac:dyDescent="0.25">
      <c r="A140" s="3" t="s">
        <v>13</v>
      </c>
      <c r="D140" s="3" t="s">
        <v>574</v>
      </c>
      <c r="E140" s="3" t="s">
        <v>575</v>
      </c>
      <c r="F140" s="3" t="s">
        <v>459</v>
      </c>
      <c r="G140" s="3" t="s">
        <v>460</v>
      </c>
      <c r="J140" s="3" t="s">
        <v>780</v>
      </c>
      <c r="L140" s="3" t="s">
        <v>16</v>
      </c>
      <c r="M140" s="3" t="s">
        <v>16</v>
      </c>
      <c r="N140" s="3" t="s">
        <v>16</v>
      </c>
      <c r="O140" s="3" t="s">
        <v>16</v>
      </c>
      <c r="P140" s="3" t="s">
        <v>16</v>
      </c>
      <c r="Q140" s="3" t="s">
        <v>16</v>
      </c>
      <c r="R140" s="3" t="s">
        <v>16</v>
      </c>
      <c r="S140" s="3" t="s">
        <v>16</v>
      </c>
      <c r="T140" s="3" t="s">
        <v>16</v>
      </c>
      <c r="U140" s="3" t="s">
        <v>16</v>
      </c>
      <c r="V140" s="3" t="s">
        <v>16</v>
      </c>
      <c r="W140" s="3" t="s">
        <v>16</v>
      </c>
      <c r="X140" s="3" t="s">
        <v>16</v>
      </c>
    </row>
    <row r="141" spans="1:24" x14ac:dyDescent="0.25">
      <c r="A141" s="3" t="s">
        <v>13</v>
      </c>
      <c r="D141" s="3" t="s">
        <v>572</v>
      </c>
      <c r="E141" s="3" t="s">
        <v>573</v>
      </c>
      <c r="F141" s="3" t="s">
        <v>459</v>
      </c>
      <c r="G141" s="3" t="s">
        <v>460</v>
      </c>
      <c r="J141" s="3" t="s">
        <v>780</v>
      </c>
      <c r="L141" s="3" t="s">
        <v>16</v>
      </c>
      <c r="M141" s="3" t="s">
        <v>16</v>
      </c>
      <c r="N141" s="3" t="s">
        <v>16</v>
      </c>
      <c r="O141" s="3" t="s">
        <v>16</v>
      </c>
      <c r="P141" s="3" t="s">
        <v>16</v>
      </c>
      <c r="Q141" s="3" t="s">
        <v>16</v>
      </c>
      <c r="R141" s="3" t="s">
        <v>16</v>
      </c>
      <c r="S141" s="3" t="s">
        <v>16</v>
      </c>
      <c r="T141" s="3" t="s">
        <v>16</v>
      </c>
      <c r="U141" s="3" t="s">
        <v>16</v>
      </c>
      <c r="V141" s="3" t="s">
        <v>16</v>
      </c>
      <c r="W141" s="3" t="s">
        <v>16</v>
      </c>
      <c r="X141" s="3" t="s">
        <v>16</v>
      </c>
    </row>
    <row r="142" spans="1:24" x14ac:dyDescent="0.25">
      <c r="A142" s="3" t="s">
        <v>13</v>
      </c>
      <c r="D142" s="3" t="s">
        <v>570</v>
      </c>
      <c r="E142" s="3" t="s">
        <v>571</v>
      </c>
      <c r="F142" s="3" t="s">
        <v>459</v>
      </c>
      <c r="G142" s="3" t="s">
        <v>460</v>
      </c>
      <c r="J142" s="3" t="s">
        <v>780</v>
      </c>
      <c r="L142" s="3" t="s">
        <v>16</v>
      </c>
      <c r="M142" s="3" t="s">
        <v>16</v>
      </c>
      <c r="N142" s="3" t="s">
        <v>16</v>
      </c>
      <c r="O142" s="3" t="s">
        <v>16</v>
      </c>
      <c r="P142" s="3" t="s">
        <v>16</v>
      </c>
      <c r="Q142" s="3" t="s">
        <v>16</v>
      </c>
      <c r="R142" s="3" t="s">
        <v>16</v>
      </c>
      <c r="S142" s="3" t="s">
        <v>16</v>
      </c>
      <c r="T142" s="3" t="s">
        <v>16</v>
      </c>
      <c r="U142" s="3" t="s">
        <v>16</v>
      </c>
      <c r="V142" s="3" t="s">
        <v>16</v>
      </c>
      <c r="W142" s="3" t="s">
        <v>16</v>
      </c>
      <c r="X142" s="3" t="s">
        <v>16</v>
      </c>
    </row>
    <row r="143" spans="1:24" x14ac:dyDescent="0.25">
      <c r="A143" s="3" t="s">
        <v>13</v>
      </c>
      <c r="D143" s="3" t="s">
        <v>568</v>
      </c>
      <c r="E143" s="3" t="s">
        <v>569</v>
      </c>
      <c r="F143" s="3" t="s">
        <v>459</v>
      </c>
      <c r="G143" s="3" t="s">
        <v>460</v>
      </c>
      <c r="J143" s="3" t="s">
        <v>779</v>
      </c>
      <c r="L143" s="3" t="s">
        <v>16</v>
      </c>
      <c r="M143" s="3" t="s">
        <v>16</v>
      </c>
      <c r="N143" s="3" t="s">
        <v>16</v>
      </c>
      <c r="O143" s="3" t="s">
        <v>16</v>
      </c>
      <c r="P143" s="3" t="s">
        <v>16</v>
      </c>
      <c r="Q143" s="3" t="s">
        <v>16</v>
      </c>
      <c r="R143" s="3" t="s">
        <v>16</v>
      </c>
      <c r="S143" s="3" t="s">
        <v>16</v>
      </c>
      <c r="T143" s="3" t="s">
        <v>16</v>
      </c>
      <c r="U143" s="3" t="s">
        <v>16</v>
      </c>
      <c r="V143" s="3" t="s">
        <v>16</v>
      </c>
      <c r="W143" s="3" t="s">
        <v>16</v>
      </c>
      <c r="X143" s="3" t="s">
        <v>16</v>
      </c>
    </row>
    <row r="144" spans="1:24" x14ac:dyDescent="0.25">
      <c r="A144" s="3" t="s">
        <v>13</v>
      </c>
      <c r="D144" s="3" t="s">
        <v>566</v>
      </c>
      <c r="E144" s="3" t="s">
        <v>567</v>
      </c>
      <c r="F144" s="3" t="s">
        <v>459</v>
      </c>
      <c r="G144" s="3" t="s">
        <v>460</v>
      </c>
      <c r="J144" s="3" t="s">
        <v>779</v>
      </c>
      <c r="L144" s="3" t="s">
        <v>16</v>
      </c>
      <c r="M144" s="3" t="s">
        <v>16</v>
      </c>
      <c r="N144" s="3" t="s">
        <v>16</v>
      </c>
      <c r="O144" s="3" t="s">
        <v>16</v>
      </c>
      <c r="P144" s="3" t="s">
        <v>16</v>
      </c>
      <c r="Q144" s="3" t="s">
        <v>16</v>
      </c>
      <c r="R144" s="3" t="s">
        <v>16</v>
      </c>
      <c r="S144" s="3" t="s">
        <v>16</v>
      </c>
      <c r="T144" s="3" t="s">
        <v>16</v>
      </c>
      <c r="U144" s="3" t="s">
        <v>16</v>
      </c>
      <c r="V144" s="3" t="s">
        <v>16</v>
      </c>
      <c r="W144" s="3" t="s">
        <v>16</v>
      </c>
      <c r="X144" s="3" t="s">
        <v>16</v>
      </c>
    </row>
    <row r="145" spans="1:24" x14ac:dyDescent="0.25">
      <c r="A145" s="3" t="s">
        <v>13</v>
      </c>
      <c r="D145" s="3" t="s">
        <v>564</v>
      </c>
      <c r="E145" s="3" t="s">
        <v>565</v>
      </c>
      <c r="F145" s="3" t="s">
        <v>459</v>
      </c>
      <c r="G145" s="3" t="s">
        <v>460</v>
      </c>
      <c r="J145" s="3" t="s">
        <v>779</v>
      </c>
      <c r="L145" s="3" t="s">
        <v>16</v>
      </c>
      <c r="M145" s="3" t="s">
        <v>16</v>
      </c>
      <c r="N145" s="3" t="s">
        <v>16</v>
      </c>
      <c r="O145" s="3" t="s">
        <v>16</v>
      </c>
      <c r="P145" s="3" t="s">
        <v>16</v>
      </c>
      <c r="Q145" s="3" t="s">
        <v>16</v>
      </c>
      <c r="R145" s="3" t="s">
        <v>16</v>
      </c>
      <c r="S145" s="3" t="s">
        <v>16</v>
      </c>
      <c r="T145" s="3" t="s">
        <v>16</v>
      </c>
      <c r="U145" s="3" t="s">
        <v>16</v>
      </c>
      <c r="V145" s="3" t="s">
        <v>16</v>
      </c>
      <c r="W145" s="3" t="s">
        <v>16</v>
      </c>
      <c r="X145" s="3" t="s">
        <v>16</v>
      </c>
    </row>
    <row r="146" spans="1:24" x14ac:dyDescent="0.25">
      <c r="A146" s="3" t="s">
        <v>13</v>
      </c>
      <c r="D146" s="3" t="s">
        <v>562</v>
      </c>
      <c r="E146" s="3" t="s">
        <v>563</v>
      </c>
      <c r="F146" s="3" t="s">
        <v>459</v>
      </c>
      <c r="G146" s="3" t="s">
        <v>460</v>
      </c>
      <c r="J146" s="3" t="s">
        <v>778</v>
      </c>
      <c r="L146" s="3" t="s">
        <v>16</v>
      </c>
      <c r="M146" s="3" t="s">
        <v>16</v>
      </c>
      <c r="N146" s="3" t="s">
        <v>16</v>
      </c>
      <c r="O146" s="3" t="s">
        <v>16</v>
      </c>
      <c r="P146" s="3" t="s">
        <v>16</v>
      </c>
      <c r="Q146" s="3" t="s">
        <v>16</v>
      </c>
      <c r="R146" s="3" t="s">
        <v>16</v>
      </c>
      <c r="S146" s="3" t="s">
        <v>16</v>
      </c>
      <c r="T146" s="3" t="s">
        <v>16</v>
      </c>
      <c r="U146" s="3" t="s">
        <v>16</v>
      </c>
      <c r="V146" s="3" t="s">
        <v>16</v>
      </c>
      <c r="W146" s="3" t="s">
        <v>16</v>
      </c>
      <c r="X146" s="3" t="s">
        <v>16</v>
      </c>
    </row>
    <row r="147" spans="1:24" x14ac:dyDescent="0.25">
      <c r="A147" s="3" t="s">
        <v>13</v>
      </c>
      <c r="D147" s="3" t="s">
        <v>560</v>
      </c>
      <c r="E147" s="3" t="s">
        <v>561</v>
      </c>
      <c r="F147" s="3" t="s">
        <v>459</v>
      </c>
      <c r="G147" s="3" t="s">
        <v>460</v>
      </c>
      <c r="J147" s="3" t="s">
        <v>778</v>
      </c>
      <c r="L147" s="3" t="s">
        <v>16</v>
      </c>
      <c r="M147" s="3" t="s">
        <v>16</v>
      </c>
      <c r="N147" s="3" t="s">
        <v>16</v>
      </c>
      <c r="O147" s="3" t="s">
        <v>16</v>
      </c>
      <c r="P147" s="3" t="s">
        <v>16</v>
      </c>
      <c r="Q147" s="3" t="s">
        <v>16</v>
      </c>
      <c r="R147" s="3" t="s">
        <v>16</v>
      </c>
      <c r="S147" s="3" t="s">
        <v>16</v>
      </c>
      <c r="T147" s="3" t="s">
        <v>16</v>
      </c>
      <c r="U147" s="3" t="s">
        <v>16</v>
      </c>
      <c r="V147" s="3" t="s">
        <v>16</v>
      </c>
      <c r="W147" s="3" t="s">
        <v>16</v>
      </c>
      <c r="X147" s="3" t="s">
        <v>16</v>
      </c>
    </row>
    <row r="148" spans="1:24" x14ac:dyDescent="0.25">
      <c r="A148" s="3" t="s">
        <v>13</v>
      </c>
      <c r="D148" s="3" t="s">
        <v>558</v>
      </c>
      <c r="E148" s="3" t="s">
        <v>559</v>
      </c>
      <c r="F148" s="3" t="s">
        <v>459</v>
      </c>
      <c r="G148" s="3" t="s">
        <v>460</v>
      </c>
      <c r="J148" s="3" t="s">
        <v>778</v>
      </c>
      <c r="L148" s="3" t="s">
        <v>16</v>
      </c>
      <c r="M148" s="3" t="s">
        <v>16</v>
      </c>
      <c r="N148" s="3" t="s">
        <v>16</v>
      </c>
      <c r="O148" s="3" t="s">
        <v>16</v>
      </c>
      <c r="P148" s="3" t="s">
        <v>16</v>
      </c>
      <c r="Q148" s="3" t="s">
        <v>16</v>
      </c>
      <c r="R148" s="3" t="s">
        <v>16</v>
      </c>
      <c r="S148" s="3" t="s">
        <v>16</v>
      </c>
      <c r="T148" s="3" t="s">
        <v>16</v>
      </c>
      <c r="U148" s="3" t="s">
        <v>16</v>
      </c>
      <c r="V148" s="3" t="s">
        <v>16</v>
      </c>
      <c r="W148" s="3" t="s">
        <v>16</v>
      </c>
      <c r="X148" s="3" t="s">
        <v>16</v>
      </c>
    </row>
    <row r="149" spans="1:24" x14ac:dyDescent="0.25">
      <c r="A149" s="3" t="s">
        <v>13</v>
      </c>
      <c r="D149" s="3" t="s">
        <v>556</v>
      </c>
      <c r="E149" s="3" t="s">
        <v>557</v>
      </c>
      <c r="F149" s="3" t="s">
        <v>459</v>
      </c>
      <c r="G149" s="3" t="s">
        <v>460</v>
      </c>
      <c r="J149" s="3" t="s">
        <v>777</v>
      </c>
      <c r="L149" s="3" t="s">
        <v>16</v>
      </c>
      <c r="M149" s="3" t="s">
        <v>16</v>
      </c>
      <c r="N149" s="3" t="s">
        <v>16</v>
      </c>
      <c r="O149" s="3" t="s">
        <v>16</v>
      </c>
      <c r="P149" s="3" t="s">
        <v>16</v>
      </c>
      <c r="Q149" s="3" t="s">
        <v>16</v>
      </c>
      <c r="R149" s="3" t="s">
        <v>16</v>
      </c>
      <c r="S149" s="3" t="s">
        <v>16</v>
      </c>
      <c r="T149" s="3" t="s">
        <v>16</v>
      </c>
      <c r="U149" s="3" t="s">
        <v>16</v>
      </c>
      <c r="V149" s="3" t="s">
        <v>16</v>
      </c>
      <c r="W149" s="3" t="s">
        <v>16</v>
      </c>
      <c r="X149" s="3" t="s">
        <v>16</v>
      </c>
    </row>
    <row r="150" spans="1:24" x14ac:dyDescent="0.25">
      <c r="A150" s="3" t="s">
        <v>13</v>
      </c>
      <c r="D150" s="3" t="s">
        <v>554</v>
      </c>
      <c r="E150" s="3" t="s">
        <v>555</v>
      </c>
      <c r="F150" s="3" t="s">
        <v>459</v>
      </c>
      <c r="G150" s="3" t="s">
        <v>460</v>
      </c>
      <c r="J150" s="3" t="s">
        <v>777</v>
      </c>
      <c r="L150" s="3" t="s">
        <v>16</v>
      </c>
      <c r="M150" s="3" t="s">
        <v>16</v>
      </c>
      <c r="N150" s="3" t="s">
        <v>16</v>
      </c>
      <c r="O150" s="3" t="s">
        <v>16</v>
      </c>
      <c r="P150" s="3" t="s">
        <v>16</v>
      </c>
      <c r="Q150" s="3" t="s">
        <v>16</v>
      </c>
      <c r="R150" s="3" t="s">
        <v>16</v>
      </c>
      <c r="S150" s="3" t="s">
        <v>16</v>
      </c>
      <c r="T150" s="3" t="s">
        <v>16</v>
      </c>
      <c r="U150" s="3" t="s">
        <v>16</v>
      </c>
      <c r="V150" s="3" t="s">
        <v>16</v>
      </c>
      <c r="W150" s="3" t="s">
        <v>16</v>
      </c>
      <c r="X150" s="3" t="s">
        <v>16</v>
      </c>
    </row>
    <row r="151" spans="1:24" x14ac:dyDescent="0.25">
      <c r="A151" s="3" t="s">
        <v>13</v>
      </c>
      <c r="D151" s="3" t="s">
        <v>552</v>
      </c>
      <c r="E151" s="3" t="s">
        <v>553</v>
      </c>
      <c r="F151" s="3" t="s">
        <v>459</v>
      </c>
      <c r="G151" s="3" t="s">
        <v>460</v>
      </c>
      <c r="J151" s="3" t="s">
        <v>777</v>
      </c>
      <c r="L151" s="3" t="s">
        <v>16</v>
      </c>
      <c r="M151" s="3" t="s">
        <v>16</v>
      </c>
      <c r="N151" s="3" t="s">
        <v>16</v>
      </c>
      <c r="O151" s="3" t="s">
        <v>16</v>
      </c>
      <c r="P151" s="3" t="s">
        <v>16</v>
      </c>
      <c r="Q151" s="3" t="s">
        <v>16</v>
      </c>
      <c r="R151" s="3" t="s">
        <v>16</v>
      </c>
      <c r="S151" s="3" t="s">
        <v>16</v>
      </c>
      <c r="T151" s="3" t="s">
        <v>16</v>
      </c>
      <c r="U151" s="3" t="s">
        <v>16</v>
      </c>
      <c r="V151" s="3" t="s">
        <v>16</v>
      </c>
      <c r="W151" s="3" t="s">
        <v>16</v>
      </c>
      <c r="X151" s="3" t="s">
        <v>16</v>
      </c>
    </row>
    <row r="152" spans="1:24" x14ac:dyDescent="0.25">
      <c r="A152" s="3" t="s">
        <v>13</v>
      </c>
      <c r="D152" s="3" t="s">
        <v>550</v>
      </c>
      <c r="E152" s="3" t="s">
        <v>551</v>
      </c>
      <c r="F152" s="3" t="s">
        <v>459</v>
      </c>
      <c r="G152" s="3" t="s">
        <v>460</v>
      </c>
      <c r="J152" s="3" t="s">
        <v>776</v>
      </c>
      <c r="L152" s="3" t="s">
        <v>16</v>
      </c>
      <c r="M152" s="3" t="s">
        <v>16</v>
      </c>
      <c r="N152" s="3" t="s">
        <v>16</v>
      </c>
      <c r="O152" s="3" t="s">
        <v>16</v>
      </c>
      <c r="P152" s="3" t="s">
        <v>16</v>
      </c>
      <c r="Q152" s="3" t="s">
        <v>16</v>
      </c>
      <c r="R152" s="3" t="s">
        <v>16</v>
      </c>
      <c r="S152" s="3" t="s">
        <v>16</v>
      </c>
      <c r="T152" s="3" t="s">
        <v>16</v>
      </c>
      <c r="U152" s="3" t="s">
        <v>16</v>
      </c>
      <c r="V152" s="3" t="s">
        <v>16</v>
      </c>
      <c r="W152" s="3" t="s">
        <v>16</v>
      </c>
      <c r="X152" s="3" t="s">
        <v>16</v>
      </c>
    </row>
    <row r="153" spans="1:24" x14ac:dyDescent="0.25">
      <c r="A153" s="3" t="s">
        <v>13</v>
      </c>
      <c r="D153" s="3" t="s">
        <v>548</v>
      </c>
      <c r="E153" s="3" t="s">
        <v>549</v>
      </c>
      <c r="F153" s="3" t="s">
        <v>459</v>
      </c>
      <c r="G153" s="3" t="s">
        <v>460</v>
      </c>
      <c r="J153" s="3" t="s">
        <v>775</v>
      </c>
      <c r="L153" s="3" t="s">
        <v>16</v>
      </c>
      <c r="M153" s="3" t="s">
        <v>16</v>
      </c>
      <c r="N153" s="3" t="s">
        <v>16</v>
      </c>
      <c r="O153" s="3" t="s">
        <v>16</v>
      </c>
      <c r="P153" s="3" t="s">
        <v>16</v>
      </c>
      <c r="Q153" s="3" t="s">
        <v>16</v>
      </c>
      <c r="R153" s="3" t="s">
        <v>16</v>
      </c>
      <c r="S153" s="3" t="s">
        <v>16</v>
      </c>
      <c r="T153" s="3" t="s">
        <v>16</v>
      </c>
      <c r="U153" s="3" t="s">
        <v>16</v>
      </c>
      <c r="V153" s="3" t="s">
        <v>16</v>
      </c>
      <c r="W153" s="3" t="s">
        <v>16</v>
      </c>
      <c r="X153" s="3" t="s">
        <v>16</v>
      </c>
    </row>
    <row r="154" spans="1:24" x14ac:dyDescent="0.25">
      <c r="A154" s="3" t="s">
        <v>13</v>
      </c>
      <c r="D154" s="3" t="s">
        <v>546</v>
      </c>
      <c r="E154" s="3" t="s">
        <v>547</v>
      </c>
      <c r="F154" s="3" t="s">
        <v>459</v>
      </c>
      <c r="G154" s="3" t="s">
        <v>460</v>
      </c>
      <c r="J154" s="3" t="s">
        <v>774</v>
      </c>
      <c r="L154" s="3" t="s">
        <v>16</v>
      </c>
      <c r="M154" s="3" t="s">
        <v>16</v>
      </c>
      <c r="N154" s="3" t="s">
        <v>16</v>
      </c>
      <c r="O154" s="3" t="s">
        <v>16</v>
      </c>
      <c r="P154" s="3" t="s">
        <v>16</v>
      </c>
      <c r="Q154" s="3" t="s">
        <v>16</v>
      </c>
      <c r="R154" s="3" t="s">
        <v>16</v>
      </c>
      <c r="S154" s="3" t="s">
        <v>16</v>
      </c>
      <c r="T154" s="3" t="s">
        <v>16</v>
      </c>
      <c r="U154" s="3" t="s">
        <v>16</v>
      </c>
      <c r="V154" s="3" t="s">
        <v>16</v>
      </c>
      <c r="W154" s="3" t="s">
        <v>16</v>
      </c>
      <c r="X154" s="3" t="s">
        <v>16</v>
      </c>
    </row>
    <row r="155" spans="1:24" x14ac:dyDescent="0.25">
      <c r="A155" s="3" t="s">
        <v>13</v>
      </c>
      <c r="D155" s="3" t="s">
        <v>544</v>
      </c>
      <c r="E155" s="3" t="s">
        <v>545</v>
      </c>
      <c r="F155" s="3" t="s">
        <v>459</v>
      </c>
      <c r="G155" s="3" t="s">
        <v>460</v>
      </c>
      <c r="J155" s="3" t="s">
        <v>774</v>
      </c>
      <c r="L155" s="3" t="s">
        <v>16</v>
      </c>
      <c r="M155" s="3" t="s">
        <v>16</v>
      </c>
      <c r="N155" s="3" t="s">
        <v>16</v>
      </c>
      <c r="O155" s="3" t="s">
        <v>16</v>
      </c>
      <c r="P155" s="3" t="s">
        <v>16</v>
      </c>
      <c r="Q155" s="3" t="s">
        <v>16</v>
      </c>
      <c r="R155" s="3" t="s">
        <v>16</v>
      </c>
      <c r="S155" s="3" t="s">
        <v>16</v>
      </c>
      <c r="T155" s="3" t="s">
        <v>16</v>
      </c>
      <c r="U155" s="3" t="s">
        <v>16</v>
      </c>
      <c r="V155" s="3" t="s">
        <v>16</v>
      </c>
      <c r="W155" s="3" t="s">
        <v>16</v>
      </c>
      <c r="X155" s="3" t="s">
        <v>16</v>
      </c>
    </row>
    <row r="156" spans="1:24" x14ac:dyDescent="0.25">
      <c r="A156" s="3" t="s">
        <v>13</v>
      </c>
      <c r="D156" s="3" t="s">
        <v>542</v>
      </c>
      <c r="E156" s="3" t="s">
        <v>543</v>
      </c>
      <c r="F156" s="3" t="s">
        <v>459</v>
      </c>
      <c r="G156" s="3" t="s">
        <v>460</v>
      </c>
      <c r="J156" s="3" t="s">
        <v>773</v>
      </c>
      <c r="L156" s="3" t="s">
        <v>16</v>
      </c>
      <c r="M156" s="3" t="s">
        <v>16</v>
      </c>
      <c r="N156" s="3" t="s">
        <v>16</v>
      </c>
      <c r="O156" s="3" t="s">
        <v>16</v>
      </c>
      <c r="P156" s="3" t="s">
        <v>16</v>
      </c>
      <c r="Q156" s="3" t="s">
        <v>16</v>
      </c>
      <c r="R156" s="3" t="s">
        <v>16</v>
      </c>
      <c r="S156" s="3" t="s">
        <v>16</v>
      </c>
      <c r="T156" s="3" t="s">
        <v>16</v>
      </c>
      <c r="U156" s="3" t="s">
        <v>16</v>
      </c>
      <c r="V156" s="3" t="s">
        <v>16</v>
      </c>
      <c r="W156" s="3" t="s">
        <v>16</v>
      </c>
      <c r="X156" s="3" t="s">
        <v>16</v>
      </c>
    </row>
    <row r="157" spans="1:24" x14ac:dyDescent="0.25">
      <c r="A157" s="3" t="s">
        <v>13</v>
      </c>
      <c r="D157" s="3" t="s">
        <v>540</v>
      </c>
      <c r="E157" s="3" t="s">
        <v>541</v>
      </c>
      <c r="F157" s="3" t="s">
        <v>459</v>
      </c>
      <c r="G157" s="3" t="s">
        <v>460</v>
      </c>
      <c r="J157" s="3" t="s">
        <v>772</v>
      </c>
      <c r="L157" s="3" t="s">
        <v>16</v>
      </c>
      <c r="M157" s="3" t="s">
        <v>16</v>
      </c>
      <c r="N157" s="3" t="s">
        <v>16</v>
      </c>
      <c r="O157" s="3" t="s">
        <v>16</v>
      </c>
      <c r="P157" s="3" t="s">
        <v>16</v>
      </c>
      <c r="Q157" s="3" t="s">
        <v>16</v>
      </c>
      <c r="R157" s="3" t="s">
        <v>16</v>
      </c>
      <c r="S157" s="3" t="s">
        <v>16</v>
      </c>
      <c r="T157" s="3" t="s">
        <v>16</v>
      </c>
      <c r="U157" s="3" t="s">
        <v>16</v>
      </c>
      <c r="V157" s="3" t="s">
        <v>16</v>
      </c>
      <c r="W157" s="3" t="s">
        <v>16</v>
      </c>
      <c r="X157" s="3" t="s">
        <v>16</v>
      </c>
    </row>
    <row r="158" spans="1:24" x14ac:dyDescent="0.25">
      <c r="A158" s="3" t="s">
        <v>13</v>
      </c>
      <c r="D158" s="3" t="s">
        <v>538</v>
      </c>
      <c r="E158" s="3" t="s">
        <v>539</v>
      </c>
      <c r="F158" s="3" t="s">
        <v>459</v>
      </c>
      <c r="G158" s="3" t="s">
        <v>460</v>
      </c>
      <c r="J158" s="3" t="s">
        <v>772</v>
      </c>
      <c r="L158" s="3" t="s">
        <v>16</v>
      </c>
      <c r="M158" s="3" t="s">
        <v>16</v>
      </c>
      <c r="N158" s="3" t="s">
        <v>16</v>
      </c>
      <c r="O158" s="3" t="s">
        <v>16</v>
      </c>
      <c r="P158" s="3" t="s">
        <v>16</v>
      </c>
      <c r="Q158" s="3" t="s">
        <v>16</v>
      </c>
      <c r="R158" s="3" t="s">
        <v>16</v>
      </c>
      <c r="S158" s="3" t="s">
        <v>16</v>
      </c>
      <c r="T158" s="3" t="s">
        <v>16</v>
      </c>
      <c r="U158" s="3" t="s">
        <v>16</v>
      </c>
      <c r="V158" s="3" t="s">
        <v>16</v>
      </c>
      <c r="W158" s="3" t="s">
        <v>16</v>
      </c>
      <c r="X158" s="3" t="s">
        <v>16</v>
      </c>
    </row>
    <row r="159" spans="1:24" x14ac:dyDescent="0.25">
      <c r="A159" s="3" t="s">
        <v>13</v>
      </c>
      <c r="D159" s="3" t="s">
        <v>536</v>
      </c>
      <c r="E159" s="3" t="s">
        <v>537</v>
      </c>
      <c r="F159" s="3" t="s">
        <v>459</v>
      </c>
      <c r="G159" s="3" t="s">
        <v>460</v>
      </c>
      <c r="J159" s="3" t="s">
        <v>772</v>
      </c>
      <c r="L159" s="3" t="s">
        <v>16</v>
      </c>
      <c r="M159" s="3" t="s">
        <v>16</v>
      </c>
      <c r="N159" s="3" t="s">
        <v>16</v>
      </c>
      <c r="O159" s="3" t="s">
        <v>16</v>
      </c>
      <c r="P159" s="3" t="s">
        <v>16</v>
      </c>
      <c r="Q159" s="3" t="s">
        <v>16</v>
      </c>
      <c r="R159" s="3" t="s">
        <v>16</v>
      </c>
      <c r="S159" s="3" t="s">
        <v>16</v>
      </c>
      <c r="T159" s="3" t="s">
        <v>16</v>
      </c>
      <c r="U159" s="3" t="s">
        <v>16</v>
      </c>
      <c r="V159" s="3" t="s">
        <v>16</v>
      </c>
      <c r="W159" s="3" t="s">
        <v>16</v>
      </c>
      <c r="X159" s="3" t="s">
        <v>16</v>
      </c>
    </row>
    <row r="160" spans="1:24" x14ac:dyDescent="0.25">
      <c r="A160" s="3" t="s">
        <v>13</v>
      </c>
      <c r="D160" s="3" t="s">
        <v>534</v>
      </c>
      <c r="E160" s="3" t="s">
        <v>535</v>
      </c>
      <c r="F160" s="3" t="s">
        <v>459</v>
      </c>
      <c r="G160" s="3" t="s">
        <v>460</v>
      </c>
      <c r="J160" s="3" t="s">
        <v>771</v>
      </c>
      <c r="L160" s="3" t="s">
        <v>16</v>
      </c>
      <c r="M160" s="3" t="s">
        <v>16</v>
      </c>
      <c r="N160" s="3" t="s">
        <v>16</v>
      </c>
      <c r="O160" s="3" t="s">
        <v>16</v>
      </c>
      <c r="P160" s="3" t="s">
        <v>16</v>
      </c>
      <c r="Q160" s="3" t="s">
        <v>16</v>
      </c>
      <c r="R160" s="3" t="s">
        <v>16</v>
      </c>
      <c r="S160" s="3" t="s">
        <v>16</v>
      </c>
      <c r="T160" s="3" t="s">
        <v>16</v>
      </c>
      <c r="U160" s="3" t="s">
        <v>16</v>
      </c>
      <c r="V160" s="3" t="s">
        <v>16</v>
      </c>
      <c r="W160" s="3" t="s">
        <v>16</v>
      </c>
      <c r="X160" s="3" t="s">
        <v>16</v>
      </c>
    </row>
    <row r="161" spans="1:24" x14ac:dyDescent="0.25">
      <c r="A161" s="3" t="s">
        <v>13</v>
      </c>
      <c r="D161" s="3" t="s">
        <v>532</v>
      </c>
      <c r="E161" s="3" t="s">
        <v>533</v>
      </c>
      <c r="F161" s="3" t="s">
        <v>459</v>
      </c>
      <c r="G161" s="3" t="s">
        <v>460</v>
      </c>
      <c r="J161" s="3" t="s">
        <v>771</v>
      </c>
      <c r="L161" s="3" t="s">
        <v>16</v>
      </c>
      <c r="M161" s="3" t="s">
        <v>16</v>
      </c>
      <c r="N161" s="3" t="s">
        <v>16</v>
      </c>
      <c r="O161" s="3" t="s">
        <v>16</v>
      </c>
      <c r="P161" s="3" t="s">
        <v>16</v>
      </c>
      <c r="Q161" s="3" t="s">
        <v>16</v>
      </c>
      <c r="R161" s="3" t="s">
        <v>16</v>
      </c>
      <c r="S161" s="3" t="s">
        <v>16</v>
      </c>
      <c r="T161" s="3" t="s">
        <v>16</v>
      </c>
      <c r="U161" s="3" t="s">
        <v>16</v>
      </c>
      <c r="V161" s="3" t="s">
        <v>16</v>
      </c>
      <c r="W161" s="3" t="s">
        <v>16</v>
      </c>
      <c r="X161" s="3" t="s">
        <v>16</v>
      </c>
    </row>
    <row r="162" spans="1:24" x14ac:dyDescent="0.25">
      <c r="A162" s="3" t="s">
        <v>13</v>
      </c>
      <c r="D162" s="3" t="s">
        <v>530</v>
      </c>
      <c r="E162" s="3" t="s">
        <v>531</v>
      </c>
      <c r="F162" s="3" t="s">
        <v>459</v>
      </c>
      <c r="G162" s="3" t="s">
        <v>460</v>
      </c>
      <c r="J162" s="3" t="s">
        <v>771</v>
      </c>
      <c r="L162" s="3" t="s">
        <v>16</v>
      </c>
      <c r="M162" s="3" t="s">
        <v>16</v>
      </c>
      <c r="N162" s="3" t="s">
        <v>16</v>
      </c>
      <c r="O162" s="3" t="s">
        <v>16</v>
      </c>
      <c r="P162" s="3" t="s">
        <v>16</v>
      </c>
      <c r="Q162" s="3" t="s">
        <v>16</v>
      </c>
      <c r="R162" s="3" t="s">
        <v>16</v>
      </c>
      <c r="S162" s="3" t="s">
        <v>16</v>
      </c>
      <c r="T162" s="3" t="s">
        <v>16</v>
      </c>
      <c r="U162" s="3" t="s">
        <v>16</v>
      </c>
      <c r="V162" s="3" t="s">
        <v>16</v>
      </c>
      <c r="W162" s="3" t="s">
        <v>16</v>
      </c>
      <c r="X162" s="3" t="s">
        <v>16</v>
      </c>
    </row>
    <row r="163" spans="1:24" x14ac:dyDescent="0.25">
      <c r="A163" s="3" t="s">
        <v>13</v>
      </c>
      <c r="D163" s="3" t="s">
        <v>528</v>
      </c>
      <c r="E163" s="3" t="s">
        <v>529</v>
      </c>
      <c r="F163" s="3" t="s">
        <v>459</v>
      </c>
      <c r="G163" s="3" t="s">
        <v>460</v>
      </c>
      <c r="J163" s="3" t="s">
        <v>770</v>
      </c>
      <c r="L163" s="3" t="s">
        <v>16</v>
      </c>
      <c r="M163" s="3" t="s">
        <v>16</v>
      </c>
      <c r="N163" s="3" t="s">
        <v>16</v>
      </c>
      <c r="O163" s="3" t="s">
        <v>16</v>
      </c>
      <c r="P163" s="3" t="s">
        <v>16</v>
      </c>
      <c r="Q163" s="3" t="s">
        <v>16</v>
      </c>
      <c r="R163" s="3" t="s">
        <v>16</v>
      </c>
      <c r="S163" s="3" t="s">
        <v>16</v>
      </c>
      <c r="T163" s="3" t="s">
        <v>16</v>
      </c>
      <c r="U163" s="3" t="s">
        <v>16</v>
      </c>
      <c r="V163" s="3" t="s">
        <v>16</v>
      </c>
      <c r="W163" s="3" t="s">
        <v>16</v>
      </c>
      <c r="X163" s="3" t="s">
        <v>16</v>
      </c>
    </row>
    <row r="164" spans="1:24" x14ac:dyDescent="0.25">
      <c r="A164" s="3" t="s">
        <v>13</v>
      </c>
      <c r="D164" s="3" t="s">
        <v>526</v>
      </c>
      <c r="E164" s="3" t="s">
        <v>527</v>
      </c>
      <c r="F164" s="3" t="s">
        <v>459</v>
      </c>
      <c r="G164" s="3" t="s">
        <v>460</v>
      </c>
      <c r="J164" s="3" t="s">
        <v>770</v>
      </c>
      <c r="L164" s="3" t="s">
        <v>16</v>
      </c>
      <c r="M164" s="3" t="s">
        <v>16</v>
      </c>
      <c r="N164" s="3" t="s">
        <v>16</v>
      </c>
      <c r="O164" s="3" t="s">
        <v>16</v>
      </c>
      <c r="P164" s="3" t="s">
        <v>16</v>
      </c>
      <c r="Q164" s="3" t="s">
        <v>16</v>
      </c>
      <c r="R164" s="3" t="s">
        <v>16</v>
      </c>
      <c r="S164" s="3" t="s">
        <v>16</v>
      </c>
      <c r="T164" s="3" t="s">
        <v>16</v>
      </c>
      <c r="U164" s="3" t="s">
        <v>16</v>
      </c>
      <c r="V164" s="3" t="s">
        <v>16</v>
      </c>
      <c r="W164" s="3" t="s">
        <v>16</v>
      </c>
      <c r="X164" s="3" t="s">
        <v>16</v>
      </c>
    </row>
    <row r="165" spans="1:24" x14ac:dyDescent="0.25">
      <c r="A165" s="3" t="s">
        <v>13</v>
      </c>
      <c r="D165" s="3" t="s">
        <v>524</v>
      </c>
      <c r="E165" s="3" t="s">
        <v>525</v>
      </c>
      <c r="F165" s="3" t="s">
        <v>459</v>
      </c>
      <c r="G165" s="3" t="s">
        <v>460</v>
      </c>
      <c r="J165" s="3" t="s">
        <v>770</v>
      </c>
      <c r="L165" s="3" t="s">
        <v>16</v>
      </c>
      <c r="M165" s="3" t="s">
        <v>16</v>
      </c>
      <c r="N165" s="3" t="s">
        <v>16</v>
      </c>
      <c r="O165" s="3" t="s">
        <v>16</v>
      </c>
      <c r="P165" s="3" t="s">
        <v>16</v>
      </c>
      <c r="Q165" s="3" t="s">
        <v>16</v>
      </c>
      <c r="R165" s="3" t="s">
        <v>16</v>
      </c>
      <c r="S165" s="3" t="s">
        <v>16</v>
      </c>
      <c r="T165" s="3" t="s">
        <v>16</v>
      </c>
      <c r="U165" s="3" t="s">
        <v>16</v>
      </c>
      <c r="V165" s="3" t="s">
        <v>16</v>
      </c>
      <c r="W165" s="3" t="s">
        <v>16</v>
      </c>
      <c r="X165" s="3" t="s">
        <v>16</v>
      </c>
    </row>
    <row r="166" spans="1:24" x14ac:dyDescent="0.25">
      <c r="A166" s="3" t="s">
        <v>13</v>
      </c>
      <c r="D166" s="3" t="s">
        <v>522</v>
      </c>
      <c r="E166" s="3" t="s">
        <v>523</v>
      </c>
      <c r="F166" s="3" t="s">
        <v>459</v>
      </c>
      <c r="G166" s="3" t="s">
        <v>460</v>
      </c>
      <c r="J166" s="3" t="s">
        <v>769</v>
      </c>
      <c r="L166" s="3" t="s">
        <v>16</v>
      </c>
      <c r="M166" s="3" t="s">
        <v>16</v>
      </c>
      <c r="N166" s="3" t="s">
        <v>16</v>
      </c>
      <c r="O166" s="3" t="s">
        <v>16</v>
      </c>
      <c r="P166" s="3" t="s">
        <v>16</v>
      </c>
      <c r="Q166" s="3" t="s">
        <v>16</v>
      </c>
      <c r="R166" s="3" t="s">
        <v>16</v>
      </c>
      <c r="S166" s="3" t="s">
        <v>16</v>
      </c>
      <c r="T166" s="3" t="s">
        <v>16</v>
      </c>
      <c r="U166" s="3" t="s">
        <v>16</v>
      </c>
      <c r="V166" s="3" t="s">
        <v>16</v>
      </c>
      <c r="W166" s="3" t="s">
        <v>16</v>
      </c>
      <c r="X166" s="3" t="s">
        <v>16</v>
      </c>
    </row>
    <row r="167" spans="1:24" x14ac:dyDescent="0.25">
      <c r="A167" s="3" t="s">
        <v>13</v>
      </c>
      <c r="D167" s="3" t="s">
        <v>520</v>
      </c>
      <c r="E167" s="3" t="s">
        <v>521</v>
      </c>
      <c r="F167" s="3" t="s">
        <v>459</v>
      </c>
      <c r="G167" s="3" t="s">
        <v>460</v>
      </c>
      <c r="J167" s="3" t="s">
        <v>769</v>
      </c>
      <c r="L167" s="3" t="s">
        <v>16</v>
      </c>
      <c r="M167" s="3" t="s">
        <v>16</v>
      </c>
      <c r="N167" s="3" t="s">
        <v>16</v>
      </c>
      <c r="O167" s="3" t="s">
        <v>16</v>
      </c>
      <c r="P167" s="3" t="s">
        <v>16</v>
      </c>
      <c r="Q167" s="3" t="s">
        <v>16</v>
      </c>
      <c r="R167" s="3" t="s">
        <v>16</v>
      </c>
      <c r="S167" s="3" t="s">
        <v>16</v>
      </c>
      <c r="T167" s="3" t="s">
        <v>16</v>
      </c>
      <c r="U167" s="3" t="s">
        <v>16</v>
      </c>
      <c r="V167" s="3" t="s">
        <v>16</v>
      </c>
      <c r="W167" s="3" t="s">
        <v>16</v>
      </c>
      <c r="X167" s="3" t="s">
        <v>16</v>
      </c>
    </row>
    <row r="168" spans="1:24" x14ac:dyDescent="0.25">
      <c r="A168" s="3" t="s">
        <v>13</v>
      </c>
      <c r="D168" s="3" t="s">
        <v>518</v>
      </c>
      <c r="E168" s="3" t="s">
        <v>519</v>
      </c>
      <c r="F168" s="3" t="s">
        <v>459</v>
      </c>
      <c r="G168" s="3" t="s">
        <v>460</v>
      </c>
      <c r="J168" s="3" t="s">
        <v>769</v>
      </c>
      <c r="L168" s="3" t="s">
        <v>16</v>
      </c>
      <c r="M168" s="3" t="s">
        <v>16</v>
      </c>
      <c r="N168" s="3" t="s">
        <v>16</v>
      </c>
      <c r="O168" s="3" t="s">
        <v>16</v>
      </c>
      <c r="P168" s="3" t="s">
        <v>16</v>
      </c>
      <c r="Q168" s="3" t="s">
        <v>16</v>
      </c>
      <c r="R168" s="3" t="s">
        <v>16</v>
      </c>
      <c r="S168" s="3" t="s">
        <v>16</v>
      </c>
      <c r="T168" s="3" t="s">
        <v>16</v>
      </c>
      <c r="U168" s="3" t="s">
        <v>16</v>
      </c>
      <c r="V168" s="3" t="s">
        <v>16</v>
      </c>
      <c r="W168" s="3" t="s">
        <v>16</v>
      </c>
      <c r="X168" s="3" t="s">
        <v>16</v>
      </c>
    </row>
    <row r="169" spans="1:24" x14ac:dyDescent="0.25">
      <c r="A169" s="3" t="s">
        <v>13</v>
      </c>
      <c r="D169" s="3" t="s">
        <v>457</v>
      </c>
      <c r="E169" s="3" t="s">
        <v>458</v>
      </c>
      <c r="F169" s="3" t="s">
        <v>459</v>
      </c>
      <c r="G169" s="3" t="s">
        <v>460</v>
      </c>
      <c r="J169" s="3" t="s">
        <v>754</v>
      </c>
      <c r="L169" s="3" t="s">
        <v>16</v>
      </c>
      <c r="M169" s="3" t="s">
        <v>16</v>
      </c>
      <c r="N169" s="3" t="s">
        <v>16</v>
      </c>
      <c r="O169" s="3" t="s">
        <v>16</v>
      </c>
      <c r="P169" s="3" t="s">
        <v>16</v>
      </c>
      <c r="Q169" s="3" t="s">
        <v>16</v>
      </c>
      <c r="R169" s="3" t="s">
        <v>16</v>
      </c>
      <c r="S169" s="3" t="s">
        <v>16</v>
      </c>
      <c r="T169" s="3" t="s">
        <v>16</v>
      </c>
      <c r="U169" s="3" t="s">
        <v>16</v>
      </c>
      <c r="V169" s="3" t="s">
        <v>16</v>
      </c>
      <c r="W169" s="3" t="s">
        <v>16</v>
      </c>
      <c r="X169" s="3" t="s">
        <v>16</v>
      </c>
    </row>
    <row r="170" spans="1:24" x14ac:dyDescent="0.25">
      <c r="A170" s="3" t="s">
        <v>13</v>
      </c>
      <c r="D170" s="3" t="s">
        <v>461</v>
      </c>
      <c r="E170" s="3" t="s">
        <v>462</v>
      </c>
      <c r="F170" s="3" t="s">
        <v>459</v>
      </c>
      <c r="G170" s="3" t="s">
        <v>460</v>
      </c>
      <c r="J170" s="3" t="s">
        <v>754</v>
      </c>
      <c r="L170" s="3" t="s">
        <v>16</v>
      </c>
      <c r="M170" s="3" t="s">
        <v>16</v>
      </c>
      <c r="N170" s="3" t="s">
        <v>16</v>
      </c>
      <c r="O170" s="3" t="s">
        <v>16</v>
      </c>
      <c r="P170" s="3" t="s">
        <v>16</v>
      </c>
      <c r="Q170" s="3" t="s">
        <v>16</v>
      </c>
      <c r="R170" s="3" t="s">
        <v>16</v>
      </c>
      <c r="S170" s="3" t="s">
        <v>16</v>
      </c>
      <c r="T170" s="3" t="s">
        <v>16</v>
      </c>
      <c r="U170" s="3" t="s">
        <v>16</v>
      </c>
      <c r="V170" s="3" t="s">
        <v>16</v>
      </c>
      <c r="W170" s="3" t="s">
        <v>16</v>
      </c>
      <c r="X170" s="3" t="s">
        <v>16</v>
      </c>
    </row>
    <row r="171" spans="1:24" x14ac:dyDescent="0.25">
      <c r="A171" s="3" t="s">
        <v>13</v>
      </c>
      <c r="D171" s="3" t="s">
        <v>463</v>
      </c>
      <c r="E171" s="3" t="s">
        <v>464</v>
      </c>
      <c r="F171" s="3" t="s">
        <v>459</v>
      </c>
      <c r="G171" s="3" t="s">
        <v>460</v>
      </c>
      <c r="J171" s="3" t="s">
        <v>754</v>
      </c>
      <c r="L171" s="3" t="s">
        <v>16</v>
      </c>
      <c r="M171" s="3" t="s">
        <v>16</v>
      </c>
      <c r="N171" s="3" t="s">
        <v>16</v>
      </c>
      <c r="O171" s="3" t="s">
        <v>16</v>
      </c>
      <c r="P171" s="3" t="s">
        <v>16</v>
      </c>
      <c r="Q171" s="3" t="s">
        <v>16</v>
      </c>
      <c r="R171" s="3" t="s">
        <v>16</v>
      </c>
      <c r="S171" s="3" t="s">
        <v>16</v>
      </c>
      <c r="T171" s="3" t="s">
        <v>16</v>
      </c>
      <c r="U171" s="3" t="s">
        <v>16</v>
      </c>
      <c r="V171" s="3" t="s">
        <v>16</v>
      </c>
      <c r="W171" s="3" t="s">
        <v>16</v>
      </c>
      <c r="X171" s="3" t="s">
        <v>16</v>
      </c>
    </row>
    <row r="172" spans="1:24" x14ac:dyDescent="0.25">
      <c r="A172" s="3" t="s">
        <v>13</v>
      </c>
      <c r="D172" s="3" t="s">
        <v>465</v>
      </c>
      <c r="E172" s="3" t="s">
        <v>466</v>
      </c>
      <c r="F172" s="3" t="s">
        <v>459</v>
      </c>
      <c r="G172" s="3" t="s">
        <v>460</v>
      </c>
      <c r="J172" s="3" t="s">
        <v>755</v>
      </c>
      <c r="L172" s="3" t="s">
        <v>16</v>
      </c>
      <c r="M172" s="3" t="s">
        <v>16</v>
      </c>
      <c r="N172" s="3" t="s">
        <v>16</v>
      </c>
      <c r="O172" s="3" t="s">
        <v>16</v>
      </c>
      <c r="P172" s="3" t="s">
        <v>16</v>
      </c>
      <c r="Q172" s="3" t="s">
        <v>16</v>
      </c>
      <c r="R172" s="3" t="s">
        <v>16</v>
      </c>
      <c r="S172" s="3" t="s">
        <v>16</v>
      </c>
      <c r="T172" s="3" t="s">
        <v>16</v>
      </c>
      <c r="U172" s="3" t="s">
        <v>16</v>
      </c>
      <c r="V172" s="3" t="s">
        <v>16</v>
      </c>
      <c r="W172" s="3" t="s">
        <v>16</v>
      </c>
      <c r="X172" s="3" t="s">
        <v>16</v>
      </c>
    </row>
    <row r="173" spans="1:24" x14ac:dyDescent="0.25">
      <c r="A173" s="3" t="s">
        <v>13</v>
      </c>
      <c r="D173" s="3" t="s">
        <v>467</v>
      </c>
      <c r="E173" s="3" t="s">
        <v>468</v>
      </c>
      <c r="F173" s="3" t="s">
        <v>459</v>
      </c>
      <c r="G173" s="3" t="s">
        <v>460</v>
      </c>
      <c r="J173" s="3" t="s">
        <v>756</v>
      </c>
      <c r="L173" s="3" t="s">
        <v>16</v>
      </c>
      <c r="M173" s="3" t="s">
        <v>16</v>
      </c>
      <c r="N173" s="3" t="s">
        <v>16</v>
      </c>
      <c r="O173" s="3" t="s">
        <v>16</v>
      </c>
      <c r="P173" s="3" t="s">
        <v>16</v>
      </c>
      <c r="Q173" s="3" t="s">
        <v>16</v>
      </c>
      <c r="R173" s="3" t="s">
        <v>16</v>
      </c>
      <c r="S173" s="3" t="s">
        <v>16</v>
      </c>
      <c r="T173" s="3" t="s">
        <v>16</v>
      </c>
      <c r="U173" s="3" t="s">
        <v>16</v>
      </c>
      <c r="V173" s="3" t="s">
        <v>16</v>
      </c>
      <c r="W173" s="3" t="s">
        <v>16</v>
      </c>
      <c r="X173" s="3" t="s">
        <v>16</v>
      </c>
    </row>
    <row r="174" spans="1:24" x14ac:dyDescent="0.25">
      <c r="A174" s="3" t="s">
        <v>13</v>
      </c>
      <c r="D174" s="3" t="s">
        <v>469</v>
      </c>
      <c r="E174" s="3" t="s">
        <v>470</v>
      </c>
      <c r="F174" s="3" t="s">
        <v>459</v>
      </c>
      <c r="G174" s="3" t="s">
        <v>460</v>
      </c>
      <c r="J174" s="3" t="s">
        <v>757</v>
      </c>
      <c r="L174" s="3" t="s">
        <v>16</v>
      </c>
      <c r="M174" s="3" t="s">
        <v>16</v>
      </c>
      <c r="N174" s="3" t="s">
        <v>16</v>
      </c>
      <c r="O174" s="3" t="s">
        <v>16</v>
      </c>
      <c r="P174" s="3" t="s">
        <v>16</v>
      </c>
      <c r="Q174" s="3" t="s">
        <v>16</v>
      </c>
      <c r="R174" s="3" t="s">
        <v>16</v>
      </c>
      <c r="S174" s="3" t="s">
        <v>16</v>
      </c>
      <c r="T174" s="3" t="s">
        <v>16</v>
      </c>
      <c r="U174" s="3" t="s">
        <v>16</v>
      </c>
      <c r="V174" s="3" t="s">
        <v>16</v>
      </c>
      <c r="W174" s="3" t="s">
        <v>16</v>
      </c>
      <c r="X174" s="3" t="s">
        <v>16</v>
      </c>
    </row>
    <row r="175" spans="1:24" x14ac:dyDescent="0.25">
      <c r="A175" s="3" t="s">
        <v>13</v>
      </c>
      <c r="D175" s="3" t="s">
        <v>471</v>
      </c>
      <c r="E175" s="3" t="s">
        <v>472</v>
      </c>
      <c r="F175" s="3" t="s">
        <v>459</v>
      </c>
      <c r="G175" s="3" t="s">
        <v>460</v>
      </c>
      <c r="J175" s="3" t="s">
        <v>757</v>
      </c>
      <c r="L175" s="3" t="s">
        <v>16</v>
      </c>
      <c r="M175" s="3" t="s">
        <v>16</v>
      </c>
      <c r="N175" s="3" t="s">
        <v>16</v>
      </c>
      <c r="O175" s="3" t="s">
        <v>16</v>
      </c>
      <c r="P175" s="3" t="s">
        <v>16</v>
      </c>
      <c r="Q175" s="3" t="s">
        <v>16</v>
      </c>
      <c r="R175" s="3" t="s">
        <v>16</v>
      </c>
      <c r="S175" s="3" t="s">
        <v>16</v>
      </c>
      <c r="T175" s="3" t="s">
        <v>16</v>
      </c>
      <c r="U175" s="3" t="s">
        <v>16</v>
      </c>
      <c r="V175" s="3" t="s">
        <v>16</v>
      </c>
      <c r="W175" s="3" t="s">
        <v>16</v>
      </c>
      <c r="X175" s="3" t="s">
        <v>16</v>
      </c>
    </row>
    <row r="176" spans="1:24" x14ac:dyDescent="0.25">
      <c r="A176" s="3" t="s">
        <v>13</v>
      </c>
      <c r="D176" s="3" t="s">
        <v>473</v>
      </c>
      <c r="E176" s="3" t="s">
        <v>474</v>
      </c>
      <c r="F176" s="3" t="s">
        <v>459</v>
      </c>
      <c r="G176" s="3" t="s">
        <v>460</v>
      </c>
      <c r="J176" s="3" t="s">
        <v>758</v>
      </c>
      <c r="L176" s="3" t="s">
        <v>16</v>
      </c>
      <c r="M176" s="3" t="s">
        <v>16</v>
      </c>
      <c r="N176" s="3" t="s">
        <v>16</v>
      </c>
      <c r="O176" s="3" t="s">
        <v>16</v>
      </c>
      <c r="P176" s="3" t="s">
        <v>16</v>
      </c>
      <c r="Q176" s="3" t="s">
        <v>16</v>
      </c>
      <c r="R176" s="3" t="s">
        <v>16</v>
      </c>
      <c r="S176" s="3" t="s">
        <v>16</v>
      </c>
      <c r="T176" s="3" t="s">
        <v>16</v>
      </c>
      <c r="U176" s="3" t="s">
        <v>16</v>
      </c>
      <c r="V176" s="3" t="s">
        <v>16</v>
      </c>
      <c r="W176" s="3" t="s">
        <v>16</v>
      </c>
      <c r="X176" s="3" t="s">
        <v>16</v>
      </c>
    </row>
    <row r="177" spans="1:24" x14ac:dyDescent="0.25">
      <c r="A177" s="3" t="s">
        <v>13</v>
      </c>
      <c r="D177" s="3" t="s">
        <v>475</v>
      </c>
      <c r="E177" s="3" t="s">
        <v>476</v>
      </c>
      <c r="F177" s="3" t="s">
        <v>459</v>
      </c>
      <c r="G177" s="3" t="s">
        <v>460</v>
      </c>
      <c r="J177" s="3" t="s">
        <v>759</v>
      </c>
      <c r="L177" s="3" t="s">
        <v>16</v>
      </c>
      <c r="M177" s="3" t="s">
        <v>16</v>
      </c>
      <c r="N177" s="3" t="s">
        <v>16</v>
      </c>
      <c r="O177" s="3" t="s">
        <v>16</v>
      </c>
      <c r="P177" s="3" t="s">
        <v>16</v>
      </c>
      <c r="Q177" s="3" t="s">
        <v>16</v>
      </c>
      <c r="R177" s="3" t="s">
        <v>16</v>
      </c>
      <c r="S177" s="3" t="s">
        <v>16</v>
      </c>
      <c r="T177" s="3" t="s">
        <v>16</v>
      </c>
      <c r="U177" s="3" t="s">
        <v>16</v>
      </c>
      <c r="V177" s="3" t="s">
        <v>16</v>
      </c>
      <c r="W177" s="3" t="s">
        <v>16</v>
      </c>
      <c r="X177" s="3" t="s">
        <v>16</v>
      </c>
    </row>
    <row r="178" spans="1:24" x14ac:dyDescent="0.25">
      <c r="A178" s="3" t="s">
        <v>13</v>
      </c>
      <c r="D178" s="3" t="s">
        <v>477</v>
      </c>
      <c r="E178" s="3" t="s">
        <v>478</v>
      </c>
      <c r="F178" s="3" t="s">
        <v>459</v>
      </c>
      <c r="G178" s="3" t="s">
        <v>460</v>
      </c>
      <c r="J178" s="3" t="s">
        <v>759</v>
      </c>
      <c r="L178" s="3" t="s">
        <v>16</v>
      </c>
      <c r="M178" s="3" t="s">
        <v>16</v>
      </c>
      <c r="N178" s="3" t="s">
        <v>16</v>
      </c>
      <c r="O178" s="3" t="s">
        <v>16</v>
      </c>
      <c r="P178" s="3" t="s">
        <v>16</v>
      </c>
      <c r="Q178" s="3" t="s">
        <v>16</v>
      </c>
      <c r="R178" s="3" t="s">
        <v>16</v>
      </c>
      <c r="S178" s="3" t="s">
        <v>16</v>
      </c>
      <c r="T178" s="3" t="s">
        <v>16</v>
      </c>
      <c r="U178" s="3" t="s">
        <v>16</v>
      </c>
      <c r="V178" s="3" t="s">
        <v>16</v>
      </c>
      <c r="W178" s="3" t="s">
        <v>16</v>
      </c>
      <c r="X178" s="3" t="s">
        <v>16</v>
      </c>
    </row>
    <row r="179" spans="1:24" x14ac:dyDescent="0.25">
      <c r="A179" s="3" t="s">
        <v>13</v>
      </c>
      <c r="D179" s="3" t="s">
        <v>479</v>
      </c>
      <c r="E179" s="3" t="s">
        <v>480</v>
      </c>
      <c r="F179" s="3" t="s">
        <v>459</v>
      </c>
      <c r="G179" s="3" t="s">
        <v>460</v>
      </c>
      <c r="J179" s="3" t="s">
        <v>759</v>
      </c>
      <c r="L179" s="3" t="s">
        <v>16</v>
      </c>
      <c r="M179" s="3" t="s">
        <v>16</v>
      </c>
      <c r="N179" s="3" t="s">
        <v>16</v>
      </c>
      <c r="O179" s="3" t="s">
        <v>16</v>
      </c>
      <c r="P179" s="3" t="s">
        <v>16</v>
      </c>
      <c r="Q179" s="3" t="s">
        <v>16</v>
      </c>
      <c r="R179" s="3" t="s">
        <v>16</v>
      </c>
      <c r="S179" s="3" t="s">
        <v>16</v>
      </c>
      <c r="T179" s="3" t="s">
        <v>16</v>
      </c>
      <c r="U179" s="3" t="s">
        <v>16</v>
      </c>
      <c r="V179" s="3" t="s">
        <v>16</v>
      </c>
      <c r="W179" s="3" t="s">
        <v>16</v>
      </c>
      <c r="X179" s="3" t="s">
        <v>16</v>
      </c>
    </row>
    <row r="180" spans="1:24" x14ac:dyDescent="0.25">
      <c r="A180" s="3" t="s">
        <v>13</v>
      </c>
      <c r="D180" s="3" t="s">
        <v>481</v>
      </c>
      <c r="E180" s="3" t="s">
        <v>482</v>
      </c>
      <c r="F180" s="3" t="s">
        <v>459</v>
      </c>
      <c r="G180" s="3" t="s">
        <v>460</v>
      </c>
      <c r="J180" s="3" t="s">
        <v>760</v>
      </c>
      <c r="L180" s="3" t="s">
        <v>16</v>
      </c>
      <c r="M180" s="3" t="s">
        <v>16</v>
      </c>
      <c r="N180" s="3" t="s">
        <v>16</v>
      </c>
      <c r="O180" s="3" t="s">
        <v>16</v>
      </c>
      <c r="P180" s="3" t="s">
        <v>16</v>
      </c>
      <c r="Q180" s="3" t="s">
        <v>16</v>
      </c>
      <c r="R180" s="3" t="s">
        <v>16</v>
      </c>
      <c r="S180" s="3" t="s">
        <v>16</v>
      </c>
      <c r="T180" s="3" t="s">
        <v>16</v>
      </c>
      <c r="U180" s="3" t="s">
        <v>16</v>
      </c>
      <c r="V180" s="3" t="s">
        <v>16</v>
      </c>
      <c r="W180" s="3" t="s">
        <v>16</v>
      </c>
      <c r="X180" s="3" t="s">
        <v>16</v>
      </c>
    </row>
    <row r="181" spans="1:24" x14ac:dyDescent="0.25">
      <c r="A181" s="3" t="s">
        <v>13</v>
      </c>
      <c r="D181" s="3" t="s">
        <v>483</v>
      </c>
      <c r="E181" s="3" t="s">
        <v>484</v>
      </c>
      <c r="F181" s="3" t="s">
        <v>459</v>
      </c>
      <c r="G181" s="3" t="s">
        <v>460</v>
      </c>
      <c r="J181" s="3" t="s">
        <v>760</v>
      </c>
      <c r="L181" s="3" t="s">
        <v>16</v>
      </c>
      <c r="M181" s="3" t="s">
        <v>16</v>
      </c>
      <c r="N181" s="3" t="s">
        <v>16</v>
      </c>
      <c r="O181" s="3" t="s">
        <v>16</v>
      </c>
      <c r="P181" s="3" t="s">
        <v>16</v>
      </c>
      <c r="Q181" s="3" t="s">
        <v>16</v>
      </c>
      <c r="R181" s="3" t="s">
        <v>16</v>
      </c>
      <c r="S181" s="3" t="s">
        <v>16</v>
      </c>
      <c r="T181" s="3" t="s">
        <v>16</v>
      </c>
      <c r="U181" s="3" t="s">
        <v>16</v>
      </c>
      <c r="V181" s="3" t="s">
        <v>16</v>
      </c>
      <c r="W181" s="3" t="s">
        <v>16</v>
      </c>
      <c r="X181" s="3" t="s">
        <v>16</v>
      </c>
    </row>
    <row r="182" spans="1:24" x14ac:dyDescent="0.25">
      <c r="A182" s="3" t="s">
        <v>13</v>
      </c>
      <c r="D182" s="3" t="s">
        <v>485</v>
      </c>
      <c r="E182" s="3" t="s">
        <v>486</v>
      </c>
      <c r="F182" s="3" t="s">
        <v>459</v>
      </c>
      <c r="G182" s="3" t="s">
        <v>460</v>
      </c>
      <c r="J182" s="3" t="s">
        <v>760</v>
      </c>
      <c r="L182" s="3" t="s">
        <v>16</v>
      </c>
      <c r="M182" s="3" t="s">
        <v>16</v>
      </c>
      <c r="N182" s="3" t="s">
        <v>16</v>
      </c>
      <c r="O182" s="3" t="s">
        <v>16</v>
      </c>
      <c r="P182" s="3" t="s">
        <v>16</v>
      </c>
      <c r="Q182" s="3" t="s">
        <v>16</v>
      </c>
      <c r="R182" s="3" t="s">
        <v>16</v>
      </c>
      <c r="S182" s="3" t="s">
        <v>16</v>
      </c>
      <c r="T182" s="3" t="s">
        <v>16</v>
      </c>
      <c r="U182" s="3" t="s">
        <v>16</v>
      </c>
      <c r="V182" s="3" t="s">
        <v>16</v>
      </c>
      <c r="W182" s="3" t="s">
        <v>16</v>
      </c>
      <c r="X182" s="3" t="s">
        <v>16</v>
      </c>
    </row>
    <row r="183" spans="1:24" x14ac:dyDescent="0.25">
      <c r="A183" s="3" t="s">
        <v>13</v>
      </c>
      <c r="D183" s="3" t="s">
        <v>487</v>
      </c>
      <c r="E183" s="3" t="s">
        <v>488</v>
      </c>
      <c r="F183" s="3" t="s">
        <v>459</v>
      </c>
      <c r="G183" s="3" t="s">
        <v>460</v>
      </c>
      <c r="J183" s="3" t="s">
        <v>761</v>
      </c>
      <c r="L183" s="3" t="s">
        <v>16</v>
      </c>
      <c r="M183" s="3" t="s">
        <v>16</v>
      </c>
      <c r="N183" s="3" t="s">
        <v>16</v>
      </c>
      <c r="O183" s="3" t="s">
        <v>16</v>
      </c>
      <c r="P183" s="3" t="s">
        <v>16</v>
      </c>
      <c r="Q183" s="3" t="s">
        <v>16</v>
      </c>
      <c r="R183" s="3" t="s">
        <v>16</v>
      </c>
      <c r="S183" s="3" t="s">
        <v>16</v>
      </c>
      <c r="T183" s="3" t="s">
        <v>16</v>
      </c>
      <c r="U183" s="3" t="s">
        <v>16</v>
      </c>
      <c r="V183" s="3" t="s">
        <v>16</v>
      </c>
      <c r="W183" s="3" t="s">
        <v>16</v>
      </c>
      <c r="X183" s="3" t="s">
        <v>16</v>
      </c>
    </row>
    <row r="184" spans="1:24" x14ac:dyDescent="0.25">
      <c r="A184" s="3" t="s">
        <v>13</v>
      </c>
      <c r="D184" s="3" t="s">
        <v>489</v>
      </c>
      <c r="E184" s="3" t="s">
        <v>490</v>
      </c>
      <c r="F184" s="3" t="s">
        <v>459</v>
      </c>
      <c r="G184" s="3" t="s">
        <v>460</v>
      </c>
      <c r="J184" s="3" t="s">
        <v>761</v>
      </c>
      <c r="L184" s="3" t="s">
        <v>16</v>
      </c>
      <c r="M184" s="3" t="s">
        <v>16</v>
      </c>
      <c r="N184" s="3" t="s">
        <v>16</v>
      </c>
      <c r="O184" s="3" t="s">
        <v>16</v>
      </c>
      <c r="P184" s="3" t="s">
        <v>16</v>
      </c>
      <c r="Q184" s="3" t="s">
        <v>16</v>
      </c>
      <c r="R184" s="3" t="s">
        <v>16</v>
      </c>
      <c r="S184" s="3" t="s">
        <v>16</v>
      </c>
      <c r="T184" s="3" t="s">
        <v>16</v>
      </c>
      <c r="U184" s="3" t="s">
        <v>16</v>
      </c>
      <c r="V184" s="3" t="s">
        <v>16</v>
      </c>
      <c r="W184" s="3" t="s">
        <v>16</v>
      </c>
      <c r="X184" s="3" t="s">
        <v>16</v>
      </c>
    </row>
    <row r="185" spans="1:24" x14ac:dyDescent="0.25">
      <c r="A185" s="3" t="s">
        <v>13</v>
      </c>
      <c r="D185" s="3" t="s">
        <v>491</v>
      </c>
      <c r="E185" s="3" t="s">
        <v>492</v>
      </c>
      <c r="F185" s="3" t="s">
        <v>459</v>
      </c>
      <c r="G185" s="3" t="s">
        <v>460</v>
      </c>
      <c r="J185" s="3" t="s">
        <v>761</v>
      </c>
      <c r="L185" s="3" t="s">
        <v>16</v>
      </c>
      <c r="M185" s="3" t="s">
        <v>16</v>
      </c>
      <c r="N185" s="3" t="s">
        <v>16</v>
      </c>
      <c r="O185" s="3" t="s">
        <v>16</v>
      </c>
      <c r="P185" s="3" t="s">
        <v>16</v>
      </c>
      <c r="Q185" s="3" t="s">
        <v>16</v>
      </c>
      <c r="R185" s="3" t="s">
        <v>16</v>
      </c>
      <c r="S185" s="3" t="s">
        <v>16</v>
      </c>
      <c r="T185" s="3" t="s">
        <v>16</v>
      </c>
      <c r="U185" s="3" t="s">
        <v>16</v>
      </c>
      <c r="V185" s="3" t="s">
        <v>16</v>
      </c>
      <c r="W185" s="3" t="s">
        <v>16</v>
      </c>
      <c r="X185" s="3" t="s">
        <v>16</v>
      </c>
    </row>
    <row r="186" spans="1:24" x14ac:dyDescent="0.25">
      <c r="A186" s="3" t="s">
        <v>13</v>
      </c>
      <c r="D186" s="3" t="s">
        <v>493</v>
      </c>
      <c r="E186" s="3" t="s">
        <v>494</v>
      </c>
      <c r="F186" s="3" t="s">
        <v>459</v>
      </c>
      <c r="G186" s="3" t="s">
        <v>460</v>
      </c>
      <c r="J186" s="3" t="s">
        <v>762</v>
      </c>
      <c r="L186" s="3" t="s">
        <v>16</v>
      </c>
      <c r="M186" s="3" t="s">
        <v>16</v>
      </c>
      <c r="N186" s="3" t="s">
        <v>16</v>
      </c>
      <c r="O186" s="3" t="s">
        <v>16</v>
      </c>
      <c r="P186" s="3" t="s">
        <v>16</v>
      </c>
      <c r="Q186" s="3" t="s">
        <v>16</v>
      </c>
      <c r="R186" s="3" t="s">
        <v>16</v>
      </c>
      <c r="S186" s="3" t="s">
        <v>16</v>
      </c>
      <c r="T186" s="3" t="s">
        <v>16</v>
      </c>
      <c r="U186" s="3" t="s">
        <v>16</v>
      </c>
      <c r="V186" s="3" t="s">
        <v>16</v>
      </c>
      <c r="W186" s="3" t="s">
        <v>16</v>
      </c>
      <c r="X186" s="3" t="s">
        <v>16</v>
      </c>
    </row>
    <row r="187" spans="1:24" x14ac:dyDescent="0.25">
      <c r="A187" s="3" t="s">
        <v>13</v>
      </c>
      <c r="D187" s="3" t="s">
        <v>495</v>
      </c>
      <c r="E187" s="3" t="s">
        <v>496</v>
      </c>
      <c r="F187" s="3" t="s">
        <v>459</v>
      </c>
      <c r="G187" s="3" t="s">
        <v>460</v>
      </c>
      <c r="J187" s="3" t="s">
        <v>762</v>
      </c>
      <c r="L187" s="3" t="s">
        <v>16</v>
      </c>
      <c r="M187" s="3" t="s">
        <v>16</v>
      </c>
      <c r="N187" s="3" t="s">
        <v>16</v>
      </c>
      <c r="O187" s="3" t="s">
        <v>16</v>
      </c>
      <c r="P187" s="3" t="s">
        <v>16</v>
      </c>
      <c r="Q187" s="3" t="s">
        <v>16</v>
      </c>
      <c r="R187" s="3" t="s">
        <v>16</v>
      </c>
      <c r="S187" s="3" t="s">
        <v>16</v>
      </c>
      <c r="T187" s="3" t="s">
        <v>16</v>
      </c>
      <c r="U187" s="3" t="s">
        <v>16</v>
      </c>
      <c r="V187" s="3" t="s">
        <v>16</v>
      </c>
      <c r="W187" s="3" t="s">
        <v>16</v>
      </c>
      <c r="X187" s="3" t="s">
        <v>16</v>
      </c>
    </row>
    <row r="188" spans="1:24" x14ac:dyDescent="0.25">
      <c r="A188" s="3" t="s">
        <v>13</v>
      </c>
      <c r="D188" s="3" t="s">
        <v>497</v>
      </c>
      <c r="E188" s="3" t="s">
        <v>498</v>
      </c>
      <c r="F188" s="3" t="s">
        <v>459</v>
      </c>
      <c r="G188" s="3" t="s">
        <v>460</v>
      </c>
      <c r="J188" s="3" t="s">
        <v>762</v>
      </c>
      <c r="L188" s="3" t="s">
        <v>16</v>
      </c>
      <c r="M188" s="3" t="s">
        <v>16</v>
      </c>
      <c r="N188" s="3" t="s">
        <v>16</v>
      </c>
      <c r="O188" s="3" t="s">
        <v>16</v>
      </c>
      <c r="P188" s="3" t="s">
        <v>16</v>
      </c>
      <c r="Q188" s="3" t="s">
        <v>16</v>
      </c>
      <c r="R188" s="3" t="s">
        <v>16</v>
      </c>
      <c r="S188" s="3" t="s">
        <v>16</v>
      </c>
      <c r="T188" s="3" t="s">
        <v>16</v>
      </c>
      <c r="U188" s="3" t="s">
        <v>16</v>
      </c>
      <c r="V188" s="3" t="s">
        <v>16</v>
      </c>
      <c r="W188" s="3" t="s">
        <v>16</v>
      </c>
      <c r="X188" s="3" t="s">
        <v>16</v>
      </c>
    </row>
    <row r="189" spans="1:24" x14ac:dyDescent="0.25">
      <c r="A189" s="3" t="s">
        <v>13</v>
      </c>
      <c r="D189" s="3" t="s">
        <v>499</v>
      </c>
      <c r="E189" s="3" t="s">
        <v>500</v>
      </c>
      <c r="F189" s="3" t="s">
        <v>459</v>
      </c>
      <c r="G189" s="3" t="s">
        <v>460</v>
      </c>
      <c r="J189" s="3" t="s">
        <v>763</v>
      </c>
      <c r="L189" s="3" t="s">
        <v>16</v>
      </c>
      <c r="M189" s="3" t="s">
        <v>16</v>
      </c>
      <c r="N189" s="3" t="s">
        <v>16</v>
      </c>
      <c r="O189" s="3" t="s">
        <v>16</v>
      </c>
      <c r="P189" s="3" t="s">
        <v>16</v>
      </c>
      <c r="Q189" s="3" t="s">
        <v>16</v>
      </c>
      <c r="R189" s="3" t="s">
        <v>16</v>
      </c>
      <c r="S189" s="3" t="s">
        <v>16</v>
      </c>
      <c r="T189" s="3" t="s">
        <v>16</v>
      </c>
      <c r="U189" s="3" t="s">
        <v>16</v>
      </c>
      <c r="V189" s="3" t="s">
        <v>16</v>
      </c>
      <c r="W189" s="3" t="s">
        <v>16</v>
      </c>
      <c r="X189" s="3" t="s">
        <v>16</v>
      </c>
    </row>
    <row r="190" spans="1:24" x14ac:dyDescent="0.25">
      <c r="A190" s="3" t="s">
        <v>13</v>
      </c>
      <c r="D190" s="3" t="s">
        <v>501</v>
      </c>
      <c r="E190" s="3" t="s">
        <v>502</v>
      </c>
      <c r="F190" s="3" t="s">
        <v>459</v>
      </c>
      <c r="G190" s="3" t="s">
        <v>460</v>
      </c>
      <c r="J190" s="3" t="s">
        <v>763</v>
      </c>
      <c r="L190" s="3" t="s">
        <v>16</v>
      </c>
      <c r="M190" s="3" t="s">
        <v>16</v>
      </c>
      <c r="N190" s="3" t="s">
        <v>16</v>
      </c>
      <c r="O190" s="3" t="s">
        <v>16</v>
      </c>
      <c r="P190" s="3" t="s">
        <v>16</v>
      </c>
      <c r="Q190" s="3" t="s">
        <v>16</v>
      </c>
      <c r="R190" s="3" t="s">
        <v>16</v>
      </c>
      <c r="S190" s="3" t="s">
        <v>16</v>
      </c>
      <c r="T190" s="3" t="s">
        <v>16</v>
      </c>
      <c r="U190" s="3" t="s">
        <v>16</v>
      </c>
      <c r="V190" s="3" t="s">
        <v>16</v>
      </c>
      <c r="W190" s="3" t="s">
        <v>16</v>
      </c>
      <c r="X190" s="3" t="s">
        <v>16</v>
      </c>
    </row>
    <row r="191" spans="1:24" x14ac:dyDescent="0.25">
      <c r="A191" s="3" t="s">
        <v>13</v>
      </c>
      <c r="D191" s="3" t="s">
        <v>503</v>
      </c>
      <c r="E191" s="3" t="s">
        <v>504</v>
      </c>
      <c r="F191" s="3" t="s">
        <v>459</v>
      </c>
      <c r="G191" s="3" t="s">
        <v>460</v>
      </c>
      <c r="J191" s="3" t="s">
        <v>763</v>
      </c>
      <c r="L191" s="3" t="s">
        <v>16</v>
      </c>
      <c r="M191" s="3" t="s">
        <v>16</v>
      </c>
      <c r="N191" s="3" t="s">
        <v>16</v>
      </c>
      <c r="O191" s="3" t="s">
        <v>16</v>
      </c>
      <c r="P191" s="3" t="s">
        <v>16</v>
      </c>
      <c r="Q191" s="3" t="s">
        <v>16</v>
      </c>
      <c r="R191" s="3" t="s">
        <v>16</v>
      </c>
      <c r="S191" s="3" t="s">
        <v>16</v>
      </c>
      <c r="T191" s="3" t="s">
        <v>16</v>
      </c>
      <c r="U191" s="3" t="s">
        <v>16</v>
      </c>
      <c r="V191" s="3" t="s">
        <v>16</v>
      </c>
      <c r="W191" s="3" t="s">
        <v>16</v>
      </c>
      <c r="X191" s="3" t="s">
        <v>16</v>
      </c>
    </row>
    <row r="192" spans="1:24" x14ac:dyDescent="0.25">
      <c r="A192" s="3" t="s">
        <v>13</v>
      </c>
      <c r="D192" s="3" t="s">
        <v>505</v>
      </c>
      <c r="E192" s="3" t="s">
        <v>506</v>
      </c>
      <c r="F192" s="3" t="s">
        <v>459</v>
      </c>
      <c r="G192" s="3" t="s">
        <v>460</v>
      </c>
      <c r="J192" s="3" t="s">
        <v>764</v>
      </c>
      <c r="L192" s="3" t="s">
        <v>16</v>
      </c>
      <c r="M192" s="3" t="s">
        <v>16</v>
      </c>
      <c r="N192" s="3" t="s">
        <v>16</v>
      </c>
      <c r="O192" s="3" t="s">
        <v>16</v>
      </c>
      <c r="P192" s="3" t="s">
        <v>16</v>
      </c>
      <c r="Q192" s="3" t="s">
        <v>16</v>
      </c>
      <c r="R192" s="3" t="s">
        <v>16</v>
      </c>
      <c r="S192" s="3" t="s">
        <v>16</v>
      </c>
      <c r="T192" s="3" t="s">
        <v>16</v>
      </c>
      <c r="U192" s="3" t="s">
        <v>16</v>
      </c>
      <c r="V192" s="3" t="s">
        <v>16</v>
      </c>
      <c r="W192" s="3" t="s">
        <v>16</v>
      </c>
      <c r="X192" s="3" t="s">
        <v>16</v>
      </c>
    </row>
    <row r="193" spans="1:24" x14ac:dyDescent="0.25">
      <c r="A193" s="3" t="s">
        <v>13</v>
      </c>
      <c r="D193" s="3" t="s">
        <v>507</v>
      </c>
      <c r="E193" s="3" t="s">
        <v>508</v>
      </c>
      <c r="F193" s="3" t="s">
        <v>459</v>
      </c>
      <c r="G193" s="3" t="s">
        <v>460</v>
      </c>
      <c r="J193" s="3" t="s">
        <v>756</v>
      </c>
      <c r="L193" s="3" t="s">
        <v>16</v>
      </c>
      <c r="M193" s="3" t="s">
        <v>16</v>
      </c>
      <c r="N193" s="3" t="s">
        <v>16</v>
      </c>
      <c r="O193" s="3" t="s">
        <v>16</v>
      </c>
      <c r="P193" s="3" t="s">
        <v>16</v>
      </c>
      <c r="Q193" s="3" t="s">
        <v>16</v>
      </c>
      <c r="R193" s="3" t="s">
        <v>16</v>
      </c>
      <c r="S193" s="3" t="s">
        <v>16</v>
      </c>
      <c r="T193" s="3" t="s">
        <v>16</v>
      </c>
      <c r="U193" s="3" t="s">
        <v>16</v>
      </c>
      <c r="V193" s="3" t="s">
        <v>16</v>
      </c>
      <c r="W193" s="3" t="s">
        <v>16</v>
      </c>
      <c r="X193" s="3" t="s">
        <v>16</v>
      </c>
    </row>
    <row r="194" spans="1:24" x14ac:dyDescent="0.25">
      <c r="A194" s="3" t="s">
        <v>13</v>
      </c>
      <c r="D194" s="3" t="s">
        <v>509</v>
      </c>
      <c r="E194" s="3" t="s">
        <v>510</v>
      </c>
      <c r="F194" s="3" t="s">
        <v>459</v>
      </c>
      <c r="G194" s="3" t="s">
        <v>460</v>
      </c>
      <c r="J194" s="3" t="s">
        <v>765</v>
      </c>
      <c r="L194" s="3" t="s">
        <v>16</v>
      </c>
      <c r="M194" s="3" t="s">
        <v>16</v>
      </c>
      <c r="N194" s="3" t="s">
        <v>16</v>
      </c>
      <c r="O194" s="3" t="s">
        <v>16</v>
      </c>
      <c r="P194" s="3" t="s">
        <v>16</v>
      </c>
      <c r="Q194" s="3" t="s">
        <v>16</v>
      </c>
      <c r="R194" s="3" t="s">
        <v>16</v>
      </c>
      <c r="S194" s="3" t="s">
        <v>16</v>
      </c>
      <c r="T194" s="3" t="s">
        <v>16</v>
      </c>
      <c r="U194" s="3" t="s">
        <v>16</v>
      </c>
      <c r="V194" s="3" t="s">
        <v>16</v>
      </c>
      <c r="W194" s="3" t="s">
        <v>16</v>
      </c>
      <c r="X194" s="3" t="s">
        <v>16</v>
      </c>
    </row>
    <row r="195" spans="1:24" x14ac:dyDescent="0.25">
      <c r="A195" s="3" t="s">
        <v>13</v>
      </c>
      <c r="D195" s="3" t="s">
        <v>511</v>
      </c>
      <c r="E195" s="3" t="s">
        <v>512</v>
      </c>
      <c r="F195" s="3" t="s">
        <v>459</v>
      </c>
      <c r="G195" s="3" t="s">
        <v>460</v>
      </c>
      <c r="J195" s="3" t="s">
        <v>766</v>
      </c>
      <c r="L195" s="3" t="s">
        <v>16</v>
      </c>
      <c r="M195" s="3" t="s">
        <v>16</v>
      </c>
      <c r="N195" s="3" t="s">
        <v>16</v>
      </c>
      <c r="O195" s="3" t="s">
        <v>16</v>
      </c>
      <c r="P195" s="3" t="s">
        <v>16</v>
      </c>
      <c r="Q195" s="3" t="s">
        <v>16</v>
      </c>
      <c r="R195" s="3" t="s">
        <v>16</v>
      </c>
      <c r="S195" s="3" t="s">
        <v>16</v>
      </c>
      <c r="T195" s="3" t="s">
        <v>16</v>
      </c>
      <c r="U195" s="3" t="s">
        <v>16</v>
      </c>
      <c r="V195" s="3" t="s">
        <v>16</v>
      </c>
      <c r="W195" s="3" t="s">
        <v>16</v>
      </c>
      <c r="X195" s="3" t="s">
        <v>16</v>
      </c>
    </row>
    <row r="196" spans="1:24" x14ac:dyDescent="0.25">
      <c r="A196" s="3" t="s">
        <v>13</v>
      </c>
      <c r="D196" s="3" t="s">
        <v>513</v>
      </c>
      <c r="E196" s="3" t="s">
        <v>514</v>
      </c>
      <c r="F196" s="3" t="s">
        <v>459</v>
      </c>
      <c r="G196" s="3" t="s">
        <v>515</v>
      </c>
      <c r="J196" s="3" t="s">
        <v>767</v>
      </c>
      <c r="K196" s="3" t="s">
        <v>360</v>
      </c>
      <c r="L196" s="3" t="s">
        <v>16</v>
      </c>
      <c r="M196" s="3" t="s">
        <v>16</v>
      </c>
      <c r="N196" s="3" t="s">
        <v>16</v>
      </c>
      <c r="O196" s="3" t="s">
        <v>16</v>
      </c>
      <c r="P196" s="3" t="s">
        <v>16</v>
      </c>
      <c r="Q196" s="3" t="s">
        <v>16</v>
      </c>
      <c r="R196" s="3" t="s">
        <v>16</v>
      </c>
      <c r="S196" s="3" t="s">
        <v>16</v>
      </c>
      <c r="T196" s="3" t="s">
        <v>16</v>
      </c>
      <c r="U196" s="3" t="s">
        <v>16</v>
      </c>
      <c r="V196" s="3" t="s">
        <v>16</v>
      </c>
      <c r="W196" s="3" t="s">
        <v>16</v>
      </c>
      <c r="X196" s="3" t="s">
        <v>16</v>
      </c>
    </row>
    <row r="197" spans="1:24" x14ac:dyDescent="0.25">
      <c r="A197" s="3" t="s">
        <v>13</v>
      </c>
      <c r="D197" s="3" t="s">
        <v>516</v>
      </c>
      <c r="E197" s="3" t="s">
        <v>517</v>
      </c>
      <c r="F197" s="3" t="s">
        <v>459</v>
      </c>
      <c r="G197" s="3" t="s">
        <v>515</v>
      </c>
      <c r="J197" s="3" t="s">
        <v>768</v>
      </c>
      <c r="K197" s="3" t="s">
        <v>360</v>
      </c>
      <c r="L197" s="3" t="s">
        <v>16</v>
      </c>
      <c r="M197" s="3" t="s">
        <v>16</v>
      </c>
      <c r="N197" s="3" t="s">
        <v>16</v>
      </c>
      <c r="O197" s="3" t="s">
        <v>16</v>
      </c>
      <c r="P197" s="3" t="s">
        <v>16</v>
      </c>
      <c r="Q197" s="3" t="s">
        <v>16</v>
      </c>
      <c r="R197" s="3" t="s">
        <v>16</v>
      </c>
      <c r="S197" s="3" t="s">
        <v>16</v>
      </c>
      <c r="T197" s="3" t="s">
        <v>16</v>
      </c>
      <c r="U197" s="3" t="s">
        <v>16</v>
      </c>
      <c r="V197" s="3" t="s">
        <v>16</v>
      </c>
      <c r="W197" s="3" t="s">
        <v>16</v>
      </c>
      <c r="X197" s="3" t="s">
        <v>16</v>
      </c>
    </row>
    <row r="198" spans="1:24" x14ac:dyDescent="0.25">
      <c r="A198" s="3" t="s">
        <v>13</v>
      </c>
      <c r="D198" s="3" t="s">
        <v>618</v>
      </c>
      <c r="E198" s="3" t="s">
        <v>619</v>
      </c>
      <c r="F198" s="3" t="s">
        <v>459</v>
      </c>
      <c r="G198" s="3" t="s">
        <v>515</v>
      </c>
      <c r="J198" s="3" t="s">
        <v>816</v>
      </c>
      <c r="K198" s="3" t="s">
        <v>360</v>
      </c>
      <c r="L198" s="3" t="s">
        <v>16</v>
      </c>
      <c r="M198" s="3" t="s">
        <v>16</v>
      </c>
      <c r="N198" s="3" t="s">
        <v>16</v>
      </c>
      <c r="O198" s="3" t="s">
        <v>16</v>
      </c>
      <c r="P198" s="3" t="s">
        <v>16</v>
      </c>
      <c r="Q198" s="3" t="s">
        <v>16</v>
      </c>
      <c r="R198" s="3" t="s">
        <v>16</v>
      </c>
      <c r="S198" s="3" t="s">
        <v>16</v>
      </c>
      <c r="T198" s="3" t="s">
        <v>16</v>
      </c>
      <c r="U198" s="3" t="s">
        <v>16</v>
      </c>
      <c r="V198" s="3" t="s">
        <v>16</v>
      </c>
      <c r="W198" s="3" t="s">
        <v>16</v>
      </c>
      <c r="X198" s="3" t="s">
        <v>16</v>
      </c>
    </row>
    <row r="199" spans="1:24" x14ac:dyDescent="0.25">
      <c r="A199" s="3" t="s">
        <v>13</v>
      </c>
      <c r="D199" s="3" t="s">
        <v>620</v>
      </c>
      <c r="E199" s="3" t="s">
        <v>621</v>
      </c>
      <c r="F199" s="3" t="s">
        <v>459</v>
      </c>
      <c r="G199" s="3" t="s">
        <v>515</v>
      </c>
      <c r="J199" s="3" t="s">
        <v>816</v>
      </c>
      <c r="K199" s="3" t="s">
        <v>360</v>
      </c>
      <c r="L199" s="3" t="s">
        <v>16</v>
      </c>
      <c r="M199" s="3" t="s">
        <v>16</v>
      </c>
      <c r="N199" s="3" t="s">
        <v>16</v>
      </c>
      <c r="O199" s="3" t="s">
        <v>16</v>
      </c>
      <c r="P199" s="3" t="s">
        <v>16</v>
      </c>
      <c r="Q199" s="3" t="s">
        <v>16</v>
      </c>
      <c r="R199" s="3" t="s">
        <v>16</v>
      </c>
      <c r="S199" s="3" t="s">
        <v>16</v>
      </c>
      <c r="T199" s="3" t="s">
        <v>16</v>
      </c>
      <c r="U199" s="3" t="s">
        <v>16</v>
      </c>
      <c r="V199" s="3" t="s">
        <v>16</v>
      </c>
      <c r="W199" s="3" t="s">
        <v>16</v>
      </c>
      <c r="X199" s="3" t="s">
        <v>16</v>
      </c>
    </row>
    <row r="200" spans="1:24" x14ac:dyDescent="0.25">
      <c r="A200" s="3" t="s">
        <v>13</v>
      </c>
      <c r="D200" s="3" t="s">
        <v>626</v>
      </c>
      <c r="E200" s="3" t="s">
        <v>627</v>
      </c>
      <c r="F200" s="3" t="s">
        <v>459</v>
      </c>
      <c r="G200" s="3" t="s">
        <v>515</v>
      </c>
      <c r="J200" s="3" t="s">
        <v>770</v>
      </c>
      <c r="K200" s="3" t="s">
        <v>360</v>
      </c>
      <c r="L200" s="3" t="s">
        <v>16</v>
      </c>
      <c r="M200" s="3" t="s">
        <v>16</v>
      </c>
      <c r="N200" s="3" t="s">
        <v>16</v>
      </c>
      <c r="O200" s="3" t="s">
        <v>16</v>
      </c>
      <c r="P200" s="3" t="s">
        <v>16</v>
      </c>
      <c r="Q200" s="3" t="s">
        <v>16</v>
      </c>
      <c r="R200" s="3" t="s">
        <v>16</v>
      </c>
      <c r="S200" s="3" t="s">
        <v>16</v>
      </c>
      <c r="T200" s="3" t="s">
        <v>16</v>
      </c>
      <c r="U200" s="3" t="s">
        <v>16</v>
      </c>
      <c r="V200" s="3" t="s">
        <v>16</v>
      </c>
      <c r="W200" s="3" t="s">
        <v>16</v>
      </c>
      <c r="X200" s="3" t="s">
        <v>16</v>
      </c>
    </row>
    <row r="201" spans="1:24" x14ac:dyDescent="0.25">
      <c r="A201" s="3" t="s">
        <v>13</v>
      </c>
      <c r="D201" s="3" t="s">
        <v>628</v>
      </c>
      <c r="E201" s="3" t="s">
        <v>629</v>
      </c>
      <c r="F201" s="3" t="s">
        <v>459</v>
      </c>
      <c r="G201" s="3" t="s">
        <v>515</v>
      </c>
      <c r="J201" s="3" t="s">
        <v>822</v>
      </c>
      <c r="K201" s="3" t="s">
        <v>360</v>
      </c>
      <c r="L201" s="3" t="s">
        <v>16</v>
      </c>
      <c r="M201" s="3" t="s">
        <v>16</v>
      </c>
      <c r="N201" s="3" t="s">
        <v>16</v>
      </c>
      <c r="O201" s="3" t="s">
        <v>16</v>
      </c>
      <c r="P201" s="3" t="s">
        <v>16</v>
      </c>
      <c r="Q201" s="3" t="s">
        <v>16</v>
      </c>
      <c r="R201" s="3" t="s">
        <v>16</v>
      </c>
      <c r="S201" s="3" t="s">
        <v>16</v>
      </c>
      <c r="T201" s="3" t="s">
        <v>16</v>
      </c>
      <c r="U201" s="3" t="s">
        <v>16</v>
      </c>
      <c r="V201" s="3" t="s">
        <v>16</v>
      </c>
      <c r="W201" s="3" t="s">
        <v>16</v>
      </c>
      <c r="X201" s="3" t="s">
        <v>16</v>
      </c>
    </row>
    <row r="202" spans="1:24" x14ac:dyDescent="0.25">
      <c r="A202" s="3" t="s">
        <v>13</v>
      </c>
      <c r="D202" s="3" t="s">
        <v>630</v>
      </c>
      <c r="E202" s="3" t="s">
        <v>631</v>
      </c>
      <c r="F202" s="3" t="s">
        <v>459</v>
      </c>
      <c r="G202" s="3" t="s">
        <v>515</v>
      </c>
      <c r="J202" s="3" t="s">
        <v>822</v>
      </c>
      <c r="K202" s="3" t="s">
        <v>360</v>
      </c>
      <c r="L202" s="3" t="s">
        <v>16</v>
      </c>
      <c r="M202" s="3" t="s">
        <v>16</v>
      </c>
      <c r="N202" s="3" t="s">
        <v>16</v>
      </c>
      <c r="O202" s="3" t="s">
        <v>16</v>
      </c>
      <c r="P202" s="3" t="s">
        <v>16</v>
      </c>
      <c r="Q202" s="3" t="s">
        <v>16</v>
      </c>
      <c r="R202" s="3" t="s">
        <v>16</v>
      </c>
      <c r="S202" s="3" t="s">
        <v>16</v>
      </c>
      <c r="T202" s="3" t="s">
        <v>16</v>
      </c>
      <c r="U202" s="3" t="s">
        <v>16</v>
      </c>
      <c r="V202" s="3" t="s">
        <v>16</v>
      </c>
      <c r="W202" s="3" t="s">
        <v>16</v>
      </c>
      <c r="X202" s="3" t="s">
        <v>16</v>
      </c>
    </row>
    <row r="203" spans="1:24" x14ac:dyDescent="0.25">
      <c r="A203" s="3" t="s">
        <v>13</v>
      </c>
      <c r="D203" s="3" t="s">
        <v>632</v>
      </c>
      <c r="E203" s="3" t="s">
        <v>633</v>
      </c>
      <c r="F203" s="3" t="s">
        <v>459</v>
      </c>
      <c r="G203" s="3" t="s">
        <v>515</v>
      </c>
      <c r="J203" s="3" t="s">
        <v>822</v>
      </c>
      <c r="K203" s="3" t="s">
        <v>360</v>
      </c>
      <c r="L203" s="3" t="s">
        <v>16</v>
      </c>
      <c r="M203" s="3" t="s">
        <v>16</v>
      </c>
      <c r="N203" s="3" t="s">
        <v>16</v>
      </c>
      <c r="O203" s="3" t="s">
        <v>16</v>
      </c>
      <c r="P203" s="3" t="s">
        <v>16</v>
      </c>
      <c r="Q203" s="3" t="s">
        <v>16</v>
      </c>
      <c r="R203" s="3" t="s">
        <v>16</v>
      </c>
      <c r="S203" s="3" t="s">
        <v>16</v>
      </c>
      <c r="T203" s="3" t="s">
        <v>16</v>
      </c>
      <c r="U203" s="3" t="s">
        <v>16</v>
      </c>
      <c r="V203" s="3" t="s">
        <v>16</v>
      </c>
      <c r="W203" s="3" t="s">
        <v>16</v>
      </c>
      <c r="X203" s="3" t="s">
        <v>16</v>
      </c>
    </row>
    <row r="204" spans="1:24" x14ac:dyDescent="0.25">
      <c r="A204" s="3" t="s">
        <v>13</v>
      </c>
      <c r="D204" s="3" t="s">
        <v>634</v>
      </c>
      <c r="E204" s="3" t="s">
        <v>635</v>
      </c>
      <c r="F204" s="3" t="s">
        <v>459</v>
      </c>
      <c r="G204" s="3" t="s">
        <v>515</v>
      </c>
      <c r="J204" s="3" t="s">
        <v>822</v>
      </c>
      <c r="K204" s="3" t="s">
        <v>360</v>
      </c>
      <c r="L204" s="3" t="s">
        <v>16</v>
      </c>
      <c r="M204" s="3" t="s">
        <v>16</v>
      </c>
      <c r="N204" s="3" t="s">
        <v>16</v>
      </c>
      <c r="O204" s="3" t="s">
        <v>16</v>
      </c>
      <c r="P204" s="3" t="s">
        <v>16</v>
      </c>
      <c r="Q204" s="3" t="s">
        <v>16</v>
      </c>
      <c r="R204" s="3" t="s">
        <v>16</v>
      </c>
      <c r="S204" s="3" t="s">
        <v>16</v>
      </c>
      <c r="T204" s="3" t="s">
        <v>16</v>
      </c>
      <c r="U204" s="3" t="s">
        <v>16</v>
      </c>
      <c r="V204" s="3" t="s">
        <v>16</v>
      </c>
      <c r="W204" s="3" t="s">
        <v>16</v>
      </c>
      <c r="X204" s="3" t="s">
        <v>16</v>
      </c>
    </row>
    <row r="205" spans="1:24" x14ac:dyDescent="0.25">
      <c r="A205" s="3" t="s">
        <v>13</v>
      </c>
      <c r="D205" s="3" t="s">
        <v>638</v>
      </c>
      <c r="E205" s="3" t="s">
        <v>639</v>
      </c>
      <c r="F205" s="3" t="s">
        <v>459</v>
      </c>
      <c r="G205" s="3" t="s">
        <v>515</v>
      </c>
      <c r="J205" s="3" t="s">
        <v>822</v>
      </c>
      <c r="K205" s="3" t="s">
        <v>360</v>
      </c>
      <c r="L205" s="3" t="s">
        <v>16</v>
      </c>
      <c r="M205" s="3" t="s">
        <v>16</v>
      </c>
      <c r="N205" s="3" t="s">
        <v>16</v>
      </c>
      <c r="O205" s="3" t="s">
        <v>16</v>
      </c>
      <c r="P205" s="3" t="s">
        <v>16</v>
      </c>
      <c r="Q205" s="3" t="s">
        <v>16</v>
      </c>
      <c r="R205" s="3" t="s">
        <v>16</v>
      </c>
      <c r="S205" s="3" t="s">
        <v>16</v>
      </c>
      <c r="T205" s="3" t="s">
        <v>16</v>
      </c>
      <c r="U205" s="3" t="s">
        <v>16</v>
      </c>
      <c r="V205" s="3" t="s">
        <v>16</v>
      </c>
      <c r="W205" s="3" t="s">
        <v>16</v>
      </c>
      <c r="X205" s="3" t="s">
        <v>16</v>
      </c>
    </row>
    <row r="206" spans="1:24" x14ac:dyDescent="0.25">
      <c r="A206" s="3" t="s">
        <v>13</v>
      </c>
      <c r="D206" s="3" t="s">
        <v>644</v>
      </c>
      <c r="E206" s="3" t="s">
        <v>645</v>
      </c>
      <c r="F206" s="3" t="s">
        <v>459</v>
      </c>
      <c r="G206" s="3" t="s">
        <v>515</v>
      </c>
      <c r="J206" s="3" t="s">
        <v>16</v>
      </c>
      <c r="L206" s="3" t="s">
        <v>16</v>
      </c>
      <c r="M206" s="3" t="s">
        <v>16</v>
      </c>
      <c r="N206" s="3" t="s">
        <v>16</v>
      </c>
      <c r="O206" s="3" t="s">
        <v>16</v>
      </c>
      <c r="P206" s="3" t="s">
        <v>16</v>
      </c>
      <c r="Q206" s="3" t="s">
        <v>16</v>
      </c>
      <c r="R206" s="3" t="s">
        <v>16</v>
      </c>
      <c r="S206" s="3" t="s">
        <v>16</v>
      </c>
      <c r="T206" s="3" t="s">
        <v>16</v>
      </c>
      <c r="U206" s="3" t="s">
        <v>16</v>
      </c>
      <c r="V206" s="3" t="s">
        <v>16</v>
      </c>
      <c r="W206" s="3" t="s">
        <v>16</v>
      </c>
      <c r="X206" s="3" t="s">
        <v>16</v>
      </c>
    </row>
    <row r="207" spans="1:24" x14ac:dyDescent="0.25">
      <c r="A207" s="3" t="s">
        <v>13</v>
      </c>
      <c r="D207" s="3" t="s">
        <v>652</v>
      </c>
      <c r="E207" s="3" t="s">
        <v>653</v>
      </c>
      <c r="F207" s="3" t="s">
        <v>459</v>
      </c>
      <c r="G207" s="3" t="s">
        <v>515</v>
      </c>
      <c r="J207" s="3" t="s">
        <v>16</v>
      </c>
      <c r="L207" s="3" t="s">
        <v>16</v>
      </c>
      <c r="M207" s="3" t="s">
        <v>16</v>
      </c>
      <c r="N207" s="3" t="s">
        <v>16</v>
      </c>
      <c r="O207" s="3" t="s">
        <v>16</v>
      </c>
      <c r="P207" s="3" t="s">
        <v>16</v>
      </c>
      <c r="Q207" s="3" t="s">
        <v>16</v>
      </c>
      <c r="R207" s="3" t="s">
        <v>16</v>
      </c>
      <c r="S207" s="3" t="s">
        <v>16</v>
      </c>
      <c r="T207" s="3" t="s">
        <v>16</v>
      </c>
      <c r="U207" s="3" t="s">
        <v>16</v>
      </c>
      <c r="V207" s="3" t="s">
        <v>16</v>
      </c>
      <c r="W207" s="3" t="s">
        <v>16</v>
      </c>
      <c r="X207" s="3" t="s">
        <v>16</v>
      </c>
    </row>
    <row r="208" spans="1:24" x14ac:dyDescent="0.25">
      <c r="A208" s="3" t="s">
        <v>13</v>
      </c>
      <c r="D208" s="3" t="s">
        <v>658</v>
      </c>
      <c r="E208" s="3" t="s">
        <v>659</v>
      </c>
      <c r="F208" s="3" t="s">
        <v>459</v>
      </c>
      <c r="G208" s="3" t="s">
        <v>515</v>
      </c>
      <c r="J208" s="3" t="s">
        <v>16</v>
      </c>
      <c r="L208" s="3" t="s">
        <v>16</v>
      </c>
      <c r="M208" s="3" t="s">
        <v>16</v>
      </c>
      <c r="N208" s="3" t="s">
        <v>16</v>
      </c>
      <c r="O208" s="3" t="s">
        <v>16</v>
      </c>
      <c r="P208" s="3" t="s">
        <v>16</v>
      </c>
      <c r="Q208" s="3" t="s">
        <v>16</v>
      </c>
      <c r="R208" s="3" t="s">
        <v>16</v>
      </c>
      <c r="S208" s="3" t="s">
        <v>16</v>
      </c>
      <c r="T208" s="3" t="s">
        <v>16</v>
      </c>
      <c r="U208" s="3" t="s">
        <v>16</v>
      </c>
      <c r="V208" s="3" t="s">
        <v>16</v>
      </c>
      <c r="W208" s="3" t="s">
        <v>16</v>
      </c>
      <c r="X208" s="3" t="s">
        <v>16</v>
      </c>
    </row>
    <row r="209" spans="1:24" x14ac:dyDescent="0.25">
      <c r="A209" s="3" t="s">
        <v>13</v>
      </c>
      <c r="D209" s="3" t="s">
        <v>674</v>
      </c>
      <c r="E209" s="3" t="s">
        <v>675</v>
      </c>
      <c r="F209" s="3" t="s">
        <v>459</v>
      </c>
      <c r="G209" s="3" t="s">
        <v>515</v>
      </c>
      <c r="J209" s="3" t="s">
        <v>16</v>
      </c>
      <c r="L209" s="3" t="s">
        <v>16</v>
      </c>
      <c r="M209" s="3" t="s">
        <v>16</v>
      </c>
      <c r="N209" s="3" t="s">
        <v>16</v>
      </c>
      <c r="O209" s="3" t="s">
        <v>16</v>
      </c>
      <c r="P209" s="3" t="s">
        <v>16</v>
      </c>
      <c r="Q209" s="3" t="s">
        <v>16</v>
      </c>
      <c r="R209" s="3" t="s">
        <v>16</v>
      </c>
      <c r="S209" s="3" t="s">
        <v>16</v>
      </c>
      <c r="T209" s="3" t="s">
        <v>16</v>
      </c>
      <c r="U209" s="3" t="s">
        <v>16</v>
      </c>
      <c r="V209" s="3" t="s">
        <v>16</v>
      </c>
      <c r="W209" s="3" t="s">
        <v>16</v>
      </c>
      <c r="X209" s="3" t="s">
        <v>16</v>
      </c>
    </row>
    <row r="210" spans="1:24" x14ac:dyDescent="0.25">
      <c r="A210" s="3" t="s">
        <v>13</v>
      </c>
      <c r="D210" s="3" t="s">
        <v>684</v>
      </c>
      <c r="E210" s="3" t="s">
        <v>685</v>
      </c>
      <c r="F210" s="3" t="s">
        <v>459</v>
      </c>
      <c r="G210" s="3" t="s">
        <v>515</v>
      </c>
      <c r="J210" s="3" t="s">
        <v>759</v>
      </c>
      <c r="L210" s="3" t="s">
        <v>16</v>
      </c>
      <c r="M210" s="3" t="s">
        <v>16</v>
      </c>
      <c r="N210" s="3" t="s">
        <v>16</v>
      </c>
      <c r="O210" s="3" t="s">
        <v>16</v>
      </c>
      <c r="P210" s="3" t="s">
        <v>16</v>
      </c>
      <c r="Q210" s="3" t="s">
        <v>16</v>
      </c>
      <c r="R210" s="3" t="s">
        <v>16</v>
      </c>
      <c r="S210" s="3" t="s">
        <v>16</v>
      </c>
      <c r="T210" s="3" t="s">
        <v>16</v>
      </c>
      <c r="U210" s="3" t="s">
        <v>16</v>
      </c>
      <c r="V210" s="3" t="s">
        <v>16</v>
      </c>
      <c r="W210" s="3" t="s">
        <v>16</v>
      </c>
      <c r="X210" s="3" t="s">
        <v>16</v>
      </c>
    </row>
    <row r="211" spans="1:24" x14ac:dyDescent="0.25">
      <c r="A211" s="3" t="s">
        <v>13</v>
      </c>
      <c r="D211" s="3" t="s">
        <v>686</v>
      </c>
      <c r="E211" s="3" t="s">
        <v>687</v>
      </c>
      <c r="F211" s="3" t="s">
        <v>459</v>
      </c>
      <c r="G211" s="3" t="s">
        <v>515</v>
      </c>
      <c r="J211" s="3" t="s">
        <v>26</v>
      </c>
      <c r="K211" s="3" t="s">
        <v>360</v>
      </c>
      <c r="L211" s="3" t="s">
        <v>16</v>
      </c>
      <c r="M211" s="3" t="s">
        <v>16</v>
      </c>
      <c r="N211" s="3" t="s">
        <v>16</v>
      </c>
      <c r="O211" s="3" t="s">
        <v>16</v>
      </c>
      <c r="P211" s="3" t="s">
        <v>16</v>
      </c>
      <c r="Q211" s="3" t="s">
        <v>16</v>
      </c>
      <c r="R211" s="3" t="s">
        <v>16</v>
      </c>
      <c r="S211" s="3" t="s">
        <v>16</v>
      </c>
      <c r="T211" s="3" t="s">
        <v>16</v>
      </c>
      <c r="U211" s="3" t="s">
        <v>16</v>
      </c>
      <c r="V211" s="3" t="s">
        <v>16</v>
      </c>
      <c r="W211" s="3" t="s">
        <v>16</v>
      </c>
      <c r="X211" s="3" t="s">
        <v>16</v>
      </c>
    </row>
    <row r="212" spans="1:24" x14ac:dyDescent="0.25">
      <c r="A212" s="3" t="s">
        <v>13</v>
      </c>
      <c r="D212" s="3" t="s">
        <v>688</v>
      </c>
      <c r="E212" s="3" t="s">
        <v>689</v>
      </c>
      <c r="F212" s="3" t="s">
        <v>459</v>
      </c>
      <c r="G212" s="3" t="s">
        <v>515</v>
      </c>
      <c r="J212" s="3" t="s">
        <v>24</v>
      </c>
      <c r="L212" s="3" t="s">
        <v>16</v>
      </c>
      <c r="M212" s="3" t="s">
        <v>16</v>
      </c>
      <c r="N212" s="3" t="s">
        <v>16</v>
      </c>
      <c r="O212" s="3" t="s">
        <v>16</v>
      </c>
      <c r="P212" s="3" t="s">
        <v>16</v>
      </c>
      <c r="Q212" s="3" t="s">
        <v>16</v>
      </c>
      <c r="R212" s="3" t="s">
        <v>16</v>
      </c>
      <c r="S212" s="3" t="s">
        <v>16</v>
      </c>
      <c r="T212" s="3" t="s">
        <v>16</v>
      </c>
      <c r="U212" s="3" t="s">
        <v>16</v>
      </c>
      <c r="V212" s="3" t="s">
        <v>16</v>
      </c>
      <c r="W212" s="3" t="s">
        <v>16</v>
      </c>
      <c r="X212" s="3" t="s">
        <v>16</v>
      </c>
    </row>
    <row r="213" spans="1:24" x14ac:dyDescent="0.25">
      <c r="A213" s="3" t="s">
        <v>13</v>
      </c>
      <c r="D213" s="3" t="s">
        <v>690</v>
      </c>
      <c r="E213" s="3" t="s">
        <v>691</v>
      </c>
      <c r="F213" s="3" t="s">
        <v>459</v>
      </c>
      <c r="G213" s="3" t="s">
        <v>515</v>
      </c>
      <c r="J213" s="3" t="s">
        <v>834</v>
      </c>
      <c r="L213" s="3" t="s">
        <v>16</v>
      </c>
      <c r="M213" s="3" t="s">
        <v>16</v>
      </c>
      <c r="N213" s="3" t="s">
        <v>16</v>
      </c>
      <c r="O213" s="3" t="s">
        <v>16</v>
      </c>
      <c r="P213" s="3" t="s">
        <v>16</v>
      </c>
      <c r="Q213" s="3" t="s">
        <v>16</v>
      </c>
      <c r="R213" s="3" t="s">
        <v>16</v>
      </c>
      <c r="S213" s="3" t="s">
        <v>16</v>
      </c>
      <c r="T213" s="3" t="s">
        <v>16</v>
      </c>
      <c r="U213" s="3" t="s">
        <v>16</v>
      </c>
      <c r="V213" s="3" t="s">
        <v>16</v>
      </c>
      <c r="W213" s="3" t="s">
        <v>16</v>
      </c>
      <c r="X213" s="3" t="s">
        <v>16</v>
      </c>
    </row>
    <row r="214" spans="1:24" x14ac:dyDescent="0.25">
      <c r="A214" s="3" t="s">
        <v>13</v>
      </c>
      <c r="D214" s="3" t="s">
        <v>692</v>
      </c>
      <c r="E214" s="3" t="s">
        <v>693</v>
      </c>
      <c r="F214" s="3" t="s">
        <v>459</v>
      </c>
      <c r="G214" s="3" t="s">
        <v>515</v>
      </c>
      <c r="J214" s="3" t="s">
        <v>768</v>
      </c>
      <c r="L214" s="3" t="s">
        <v>16</v>
      </c>
      <c r="M214" s="3" t="s">
        <v>16</v>
      </c>
      <c r="N214" s="3" t="s">
        <v>16</v>
      </c>
      <c r="O214" s="3" t="s">
        <v>16</v>
      </c>
      <c r="P214" s="3" t="s">
        <v>16</v>
      </c>
      <c r="Q214" s="3" t="s">
        <v>16</v>
      </c>
      <c r="R214" s="3" t="s">
        <v>16</v>
      </c>
      <c r="S214" s="3" t="s">
        <v>16</v>
      </c>
      <c r="T214" s="3" t="s">
        <v>16</v>
      </c>
      <c r="U214" s="3" t="s">
        <v>16</v>
      </c>
      <c r="V214" s="3" t="s">
        <v>16</v>
      </c>
      <c r="W214" s="3" t="s">
        <v>16</v>
      </c>
      <c r="X214" s="3" t="s">
        <v>16</v>
      </c>
    </row>
    <row r="215" spans="1:24" x14ac:dyDescent="0.25">
      <c r="A215" s="3" t="s">
        <v>13</v>
      </c>
      <c r="D215" s="3" t="s">
        <v>694</v>
      </c>
      <c r="E215" s="3" t="s">
        <v>695</v>
      </c>
      <c r="F215" s="3" t="s">
        <v>459</v>
      </c>
      <c r="G215" s="3" t="s">
        <v>515</v>
      </c>
      <c r="J215" s="3" t="s">
        <v>778</v>
      </c>
      <c r="L215" s="3" t="s">
        <v>16</v>
      </c>
      <c r="M215" s="3" t="s">
        <v>16</v>
      </c>
      <c r="N215" s="3" t="s">
        <v>16</v>
      </c>
      <c r="O215" s="3" t="s">
        <v>16</v>
      </c>
      <c r="P215" s="3" t="s">
        <v>16</v>
      </c>
      <c r="Q215" s="3" t="s">
        <v>16</v>
      </c>
      <c r="R215" s="3" t="s">
        <v>16</v>
      </c>
      <c r="S215" s="3" t="s">
        <v>16</v>
      </c>
      <c r="T215" s="3" t="s">
        <v>16</v>
      </c>
      <c r="U215" s="3" t="s">
        <v>16</v>
      </c>
      <c r="V215" s="3" t="s">
        <v>16</v>
      </c>
      <c r="W215" s="3" t="s">
        <v>16</v>
      </c>
      <c r="X215" s="3" t="s">
        <v>16</v>
      </c>
    </row>
    <row r="216" spans="1:24" x14ac:dyDescent="0.25">
      <c r="A216" s="3" t="s">
        <v>13</v>
      </c>
      <c r="D216" s="3" t="s">
        <v>696</v>
      </c>
      <c r="E216" s="3" t="s">
        <v>697</v>
      </c>
      <c r="F216" s="3" t="s">
        <v>459</v>
      </c>
      <c r="G216" s="3" t="s">
        <v>515</v>
      </c>
      <c r="J216" s="3" t="s">
        <v>24</v>
      </c>
      <c r="L216" s="3" t="s">
        <v>16</v>
      </c>
      <c r="M216" s="3" t="s">
        <v>16</v>
      </c>
      <c r="N216" s="3" t="s">
        <v>16</v>
      </c>
      <c r="O216" s="3" t="s">
        <v>16</v>
      </c>
      <c r="P216" s="3" t="s">
        <v>16</v>
      </c>
      <c r="Q216" s="3" t="s">
        <v>16</v>
      </c>
      <c r="R216" s="3" t="s">
        <v>16</v>
      </c>
      <c r="S216" s="3" t="s">
        <v>16</v>
      </c>
      <c r="T216" s="3" t="s">
        <v>16</v>
      </c>
      <c r="U216" s="3" t="s">
        <v>16</v>
      </c>
      <c r="V216" s="3" t="s">
        <v>16</v>
      </c>
      <c r="W216" s="3" t="s">
        <v>16</v>
      </c>
      <c r="X216" s="3" t="s">
        <v>16</v>
      </c>
    </row>
    <row r="217" spans="1:24" x14ac:dyDescent="0.25">
      <c r="A217" s="3" t="s">
        <v>13</v>
      </c>
      <c r="D217" s="3" t="s">
        <v>698</v>
      </c>
      <c r="E217" s="3" t="s">
        <v>699</v>
      </c>
      <c r="F217" s="3" t="s">
        <v>459</v>
      </c>
      <c r="G217" s="3" t="s">
        <v>515</v>
      </c>
      <c r="J217" s="3" t="s">
        <v>16</v>
      </c>
      <c r="L217" s="3" t="s">
        <v>16</v>
      </c>
      <c r="M217" s="3" t="s">
        <v>16</v>
      </c>
      <c r="N217" s="3" t="s">
        <v>16</v>
      </c>
      <c r="O217" s="3" t="s">
        <v>16</v>
      </c>
      <c r="P217" s="3" t="s">
        <v>16</v>
      </c>
      <c r="Q217" s="3" t="s">
        <v>16</v>
      </c>
      <c r="R217" s="3" t="s">
        <v>16</v>
      </c>
      <c r="S217" s="3" t="s">
        <v>16</v>
      </c>
      <c r="T217" s="3" t="s">
        <v>16</v>
      </c>
      <c r="U217" s="3" t="s">
        <v>16</v>
      </c>
      <c r="V217" s="3" t="s">
        <v>16</v>
      </c>
      <c r="W217" s="3" t="s">
        <v>16</v>
      </c>
      <c r="X217" s="3" t="s">
        <v>16</v>
      </c>
    </row>
    <row r="218" spans="1:24" x14ac:dyDescent="0.25">
      <c r="A218" s="3" t="s">
        <v>13</v>
      </c>
      <c r="D218" s="3" t="s">
        <v>700</v>
      </c>
      <c r="E218" s="3" t="s">
        <v>701</v>
      </c>
      <c r="F218" s="3" t="s">
        <v>459</v>
      </c>
      <c r="G218" s="3" t="s">
        <v>515</v>
      </c>
      <c r="J218" s="3" t="s">
        <v>835</v>
      </c>
      <c r="K218" s="3" t="s">
        <v>360</v>
      </c>
      <c r="L218" s="3" t="s">
        <v>16</v>
      </c>
      <c r="M218" s="3" t="s">
        <v>16</v>
      </c>
      <c r="N218" s="3" t="s">
        <v>16</v>
      </c>
      <c r="O218" s="3" t="s">
        <v>16</v>
      </c>
      <c r="P218" s="3" t="s">
        <v>16</v>
      </c>
      <c r="Q218" s="3" t="s">
        <v>16</v>
      </c>
      <c r="R218" s="3" t="s">
        <v>16</v>
      </c>
      <c r="S218" s="3" t="s">
        <v>16</v>
      </c>
      <c r="T218" s="3" t="s">
        <v>16</v>
      </c>
      <c r="U218" s="3" t="s">
        <v>16</v>
      </c>
      <c r="V218" s="3" t="s">
        <v>16</v>
      </c>
      <c r="W218" s="3" t="s">
        <v>16</v>
      </c>
      <c r="X218" s="3" t="s">
        <v>16</v>
      </c>
    </row>
    <row r="219" spans="1:24" x14ac:dyDescent="0.25">
      <c r="A219" s="3" t="s">
        <v>13</v>
      </c>
      <c r="D219" s="3" t="s">
        <v>702</v>
      </c>
      <c r="E219" s="3" t="s">
        <v>703</v>
      </c>
      <c r="F219" s="3" t="s">
        <v>459</v>
      </c>
      <c r="G219" s="3" t="s">
        <v>515</v>
      </c>
      <c r="J219" s="3" t="s">
        <v>16</v>
      </c>
      <c r="L219" s="3" t="s">
        <v>16</v>
      </c>
      <c r="M219" s="3" t="s">
        <v>16</v>
      </c>
      <c r="N219" s="3" t="s">
        <v>16</v>
      </c>
      <c r="O219" s="3" t="s">
        <v>16</v>
      </c>
      <c r="P219" s="3" t="s">
        <v>16</v>
      </c>
      <c r="Q219" s="3" t="s">
        <v>16</v>
      </c>
      <c r="R219" s="3" t="s">
        <v>16</v>
      </c>
      <c r="S219" s="3" t="s">
        <v>16</v>
      </c>
      <c r="T219" s="3" t="s">
        <v>16</v>
      </c>
      <c r="U219" s="3" t="s">
        <v>16</v>
      </c>
      <c r="V219" s="3" t="s">
        <v>16</v>
      </c>
      <c r="W219" s="3" t="s">
        <v>16</v>
      </c>
      <c r="X219" s="3" t="s">
        <v>16</v>
      </c>
    </row>
    <row r="220" spans="1:24" x14ac:dyDescent="0.25">
      <c r="A220" s="3" t="s">
        <v>13</v>
      </c>
      <c r="D220" s="3" t="s">
        <v>704</v>
      </c>
      <c r="E220" s="3" t="s">
        <v>705</v>
      </c>
      <c r="F220" s="3" t="s">
        <v>459</v>
      </c>
      <c r="G220" s="3" t="s">
        <v>515</v>
      </c>
      <c r="J220" s="3" t="s">
        <v>16</v>
      </c>
      <c r="L220" s="3" t="s">
        <v>16</v>
      </c>
      <c r="M220" s="3" t="s">
        <v>16</v>
      </c>
      <c r="N220" s="3" t="s">
        <v>16</v>
      </c>
      <c r="O220" s="3" t="s">
        <v>16</v>
      </c>
      <c r="P220" s="3" t="s">
        <v>16</v>
      </c>
      <c r="Q220" s="3" t="s">
        <v>16</v>
      </c>
      <c r="R220" s="3" t="s">
        <v>16</v>
      </c>
      <c r="S220" s="3" t="s">
        <v>16</v>
      </c>
      <c r="T220" s="3" t="s">
        <v>16</v>
      </c>
      <c r="U220" s="3" t="s">
        <v>16</v>
      </c>
      <c r="V220" s="3" t="s">
        <v>16</v>
      </c>
      <c r="W220" s="3" t="s">
        <v>16</v>
      </c>
      <c r="X220" s="3" t="s">
        <v>16</v>
      </c>
    </row>
    <row r="221" spans="1:24" x14ac:dyDescent="0.25">
      <c r="A221" s="3" t="s">
        <v>13</v>
      </c>
      <c r="D221" s="3" t="s">
        <v>706</v>
      </c>
      <c r="E221" s="3" t="s">
        <v>707</v>
      </c>
      <c r="F221" s="3" t="s">
        <v>459</v>
      </c>
      <c r="G221" s="3" t="s">
        <v>515</v>
      </c>
      <c r="J221" s="3" t="s">
        <v>16</v>
      </c>
      <c r="L221" s="3" t="s">
        <v>16</v>
      </c>
      <c r="M221" s="3" t="s">
        <v>16</v>
      </c>
      <c r="N221" s="3" t="s">
        <v>16</v>
      </c>
      <c r="O221" s="3" t="s">
        <v>16</v>
      </c>
      <c r="P221" s="3" t="s">
        <v>16</v>
      </c>
      <c r="Q221" s="3" t="s">
        <v>16</v>
      </c>
      <c r="R221" s="3" t="s">
        <v>16</v>
      </c>
      <c r="S221" s="3" t="s">
        <v>16</v>
      </c>
      <c r="T221" s="3" t="s">
        <v>16</v>
      </c>
      <c r="U221" s="3" t="s">
        <v>16</v>
      </c>
      <c r="V221" s="3" t="s">
        <v>16</v>
      </c>
      <c r="W221" s="3" t="s">
        <v>16</v>
      </c>
      <c r="X221" s="3" t="s">
        <v>16</v>
      </c>
    </row>
    <row r="222" spans="1:24" x14ac:dyDescent="0.25">
      <c r="A222" s="3" t="s">
        <v>13</v>
      </c>
      <c r="D222" s="3" t="s">
        <v>708</v>
      </c>
      <c r="E222" s="3" t="s">
        <v>709</v>
      </c>
      <c r="F222" s="3" t="s">
        <v>459</v>
      </c>
      <c r="G222" s="3" t="s">
        <v>515</v>
      </c>
      <c r="J222" s="3" t="s">
        <v>793</v>
      </c>
      <c r="K222" s="3" t="s">
        <v>360</v>
      </c>
      <c r="L222" s="3" t="s">
        <v>16</v>
      </c>
      <c r="M222" s="3" t="s">
        <v>16</v>
      </c>
      <c r="N222" s="3" t="s">
        <v>16</v>
      </c>
      <c r="O222" s="3" t="s">
        <v>16</v>
      </c>
      <c r="P222" s="3" t="s">
        <v>16</v>
      </c>
      <c r="Q222" s="3" t="s">
        <v>16</v>
      </c>
      <c r="R222" s="3" t="s">
        <v>16</v>
      </c>
      <c r="S222" s="3" t="s">
        <v>16</v>
      </c>
      <c r="T222" s="3" t="s">
        <v>16</v>
      </c>
      <c r="U222" s="3" t="s">
        <v>16</v>
      </c>
      <c r="V222" s="3" t="s">
        <v>16</v>
      </c>
      <c r="W222" s="3" t="s">
        <v>16</v>
      </c>
      <c r="X222" s="3" t="s">
        <v>16</v>
      </c>
    </row>
    <row r="223" spans="1:24" x14ac:dyDescent="0.25">
      <c r="A223" s="3" t="s">
        <v>13</v>
      </c>
      <c r="D223" s="3" t="s">
        <v>710</v>
      </c>
      <c r="E223" s="3" t="s">
        <v>711</v>
      </c>
      <c r="F223" s="3" t="s">
        <v>459</v>
      </c>
      <c r="G223" s="3" t="s">
        <v>515</v>
      </c>
      <c r="J223" s="3" t="s">
        <v>778</v>
      </c>
      <c r="L223" s="3" t="s">
        <v>16</v>
      </c>
      <c r="M223" s="3" t="s">
        <v>16</v>
      </c>
      <c r="N223" s="3" t="s">
        <v>16</v>
      </c>
      <c r="O223" s="3" t="s">
        <v>16</v>
      </c>
      <c r="P223" s="3" t="s">
        <v>16</v>
      </c>
      <c r="Q223" s="3" t="s">
        <v>16</v>
      </c>
      <c r="R223" s="3" t="s">
        <v>16</v>
      </c>
      <c r="S223" s="3" t="s">
        <v>16</v>
      </c>
      <c r="T223" s="3" t="s">
        <v>16</v>
      </c>
      <c r="U223" s="3" t="s">
        <v>16</v>
      </c>
      <c r="V223" s="3" t="s">
        <v>16</v>
      </c>
      <c r="W223" s="3" t="s">
        <v>16</v>
      </c>
      <c r="X223" s="3" t="s">
        <v>16</v>
      </c>
    </row>
    <row r="224" spans="1:24" x14ac:dyDescent="0.25">
      <c r="A224" s="3" t="s">
        <v>13</v>
      </c>
      <c r="D224" s="3" t="s">
        <v>712</v>
      </c>
      <c r="E224" s="3" t="s">
        <v>713</v>
      </c>
      <c r="F224" s="3" t="s">
        <v>459</v>
      </c>
      <c r="G224" s="3" t="s">
        <v>515</v>
      </c>
      <c r="J224" s="3" t="s">
        <v>836</v>
      </c>
      <c r="L224" s="3" t="s">
        <v>16</v>
      </c>
      <c r="M224" s="3" t="s">
        <v>16</v>
      </c>
      <c r="N224" s="3" t="s">
        <v>16</v>
      </c>
      <c r="O224" s="3" t="s">
        <v>16</v>
      </c>
      <c r="P224" s="3" t="s">
        <v>16</v>
      </c>
      <c r="Q224" s="3" t="s">
        <v>16</v>
      </c>
      <c r="R224" s="3" t="s">
        <v>16</v>
      </c>
      <c r="S224" s="3" t="s">
        <v>16</v>
      </c>
      <c r="T224" s="3" t="s">
        <v>16</v>
      </c>
      <c r="U224" s="3" t="s">
        <v>16</v>
      </c>
      <c r="V224" s="3" t="s">
        <v>16</v>
      </c>
      <c r="W224" s="3" t="s">
        <v>16</v>
      </c>
      <c r="X224" s="3" t="s">
        <v>16</v>
      </c>
    </row>
    <row r="225" spans="1:24" x14ac:dyDescent="0.25">
      <c r="A225" s="3" t="s">
        <v>13</v>
      </c>
      <c r="D225" s="3" t="s">
        <v>714</v>
      </c>
      <c r="E225" s="3" t="s">
        <v>715</v>
      </c>
      <c r="F225" s="3" t="s">
        <v>459</v>
      </c>
      <c r="G225" s="3" t="s">
        <v>515</v>
      </c>
      <c r="J225" s="3" t="s">
        <v>785</v>
      </c>
      <c r="L225" s="3" t="s">
        <v>16</v>
      </c>
      <c r="M225" s="3" t="s">
        <v>16</v>
      </c>
      <c r="N225" s="3" t="s">
        <v>16</v>
      </c>
      <c r="O225" s="3" t="s">
        <v>16</v>
      </c>
      <c r="P225" s="3" t="s">
        <v>16</v>
      </c>
      <c r="Q225" s="3" t="s">
        <v>16</v>
      </c>
      <c r="R225" s="3" t="s">
        <v>16</v>
      </c>
      <c r="S225" s="3" t="s">
        <v>16</v>
      </c>
      <c r="T225" s="3" t="s">
        <v>16</v>
      </c>
      <c r="U225" s="3" t="s">
        <v>16</v>
      </c>
      <c r="V225" s="3" t="s">
        <v>16</v>
      </c>
      <c r="W225" s="3" t="s">
        <v>16</v>
      </c>
      <c r="X225" s="3" t="s">
        <v>16</v>
      </c>
    </row>
    <row r="226" spans="1:24" x14ac:dyDescent="0.25">
      <c r="A226" s="3" t="s">
        <v>13</v>
      </c>
      <c r="D226" s="3" t="s">
        <v>716</v>
      </c>
      <c r="E226" s="3" t="s">
        <v>717</v>
      </c>
      <c r="F226" s="3" t="s">
        <v>459</v>
      </c>
      <c r="G226" s="3" t="s">
        <v>515</v>
      </c>
      <c r="J226" s="3" t="s">
        <v>16</v>
      </c>
      <c r="L226" s="3" t="s">
        <v>16</v>
      </c>
      <c r="M226" s="3" t="s">
        <v>16</v>
      </c>
      <c r="N226" s="3" t="s">
        <v>16</v>
      </c>
      <c r="O226" s="3" t="s">
        <v>16</v>
      </c>
      <c r="P226" s="3" t="s">
        <v>16</v>
      </c>
      <c r="Q226" s="3" t="s">
        <v>16</v>
      </c>
      <c r="R226" s="3" t="s">
        <v>16</v>
      </c>
      <c r="S226" s="3" t="s">
        <v>16</v>
      </c>
      <c r="T226" s="3" t="s">
        <v>16</v>
      </c>
      <c r="U226" s="3" t="s">
        <v>16</v>
      </c>
      <c r="V226" s="3" t="s">
        <v>16</v>
      </c>
      <c r="W226" s="3" t="s">
        <v>16</v>
      </c>
      <c r="X226" s="3" t="s">
        <v>16</v>
      </c>
    </row>
    <row r="227" spans="1:24" x14ac:dyDescent="0.25">
      <c r="A227" s="3" t="s">
        <v>13</v>
      </c>
      <c r="D227" s="3" t="s">
        <v>718</v>
      </c>
      <c r="E227" s="3" t="s">
        <v>719</v>
      </c>
      <c r="F227" s="3" t="s">
        <v>459</v>
      </c>
      <c r="G227" s="3" t="s">
        <v>515</v>
      </c>
      <c r="J227" s="3" t="s">
        <v>16</v>
      </c>
      <c r="K227" s="3" t="s">
        <v>360</v>
      </c>
      <c r="L227" s="3" t="s">
        <v>16</v>
      </c>
      <c r="M227" s="3" t="s">
        <v>16</v>
      </c>
      <c r="N227" s="3" t="s">
        <v>16</v>
      </c>
      <c r="O227" s="3" t="s">
        <v>16</v>
      </c>
      <c r="P227" s="3" t="s">
        <v>16</v>
      </c>
      <c r="Q227" s="3" t="s">
        <v>16</v>
      </c>
      <c r="R227" s="3" t="s">
        <v>16</v>
      </c>
      <c r="S227" s="3" t="s">
        <v>16</v>
      </c>
      <c r="T227" s="3" t="s">
        <v>16</v>
      </c>
      <c r="U227" s="3" t="s">
        <v>16</v>
      </c>
      <c r="V227" s="3" t="s">
        <v>16</v>
      </c>
      <c r="W227" s="3" t="s">
        <v>16</v>
      </c>
      <c r="X227" s="3" t="s">
        <v>16</v>
      </c>
    </row>
    <row r="228" spans="1:24" x14ac:dyDescent="0.25">
      <c r="A228" s="3" t="s">
        <v>13</v>
      </c>
      <c r="D228" s="3" t="s">
        <v>720</v>
      </c>
      <c r="E228" s="3" t="s">
        <v>721</v>
      </c>
      <c r="F228" s="3" t="s">
        <v>459</v>
      </c>
      <c r="G228" s="3" t="s">
        <v>515</v>
      </c>
      <c r="J228" s="3" t="s">
        <v>16</v>
      </c>
      <c r="K228" s="3" t="s">
        <v>360</v>
      </c>
      <c r="L228" s="3" t="s">
        <v>16</v>
      </c>
      <c r="M228" s="3" t="s">
        <v>16</v>
      </c>
      <c r="N228" s="3" t="s">
        <v>16</v>
      </c>
      <c r="O228" s="3" t="s">
        <v>16</v>
      </c>
      <c r="P228" s="3" t="s">
        <v>16</v>
      </c>
      <c r="Q228" s="3" t="s">
        <v>16</v>
      </c>
      <c r="R228" s="3" t="s">
        <v>16</v>
      </c>
      <c r="S228" s="3" t="s">
        <v>16</v>
      </c>
      <c r="T228" s="3" t="s">
        <v>16</v>
      </c>
      <c r="U228" s="3" t="s">
        <v>16</v>
      </c>
      <c r="V228" s="3" t="s">
        <v>16</v>
      </c>
      <c r="W228" s="3" t="s">
        <v>16</v>
      </c>
      <c r="X228" s="3" t="s">
        <v>16</v>
      </c>
    </row>
    <row r="229" spans="1:24" x14ac:dyDescent="0.25">
      <c r="A229" s="3" t="s">
        <v>13</v>
      </c>
      <c r="D229" s="3" t="s">
        <v>722</v>
      </c>
      <c r="E229" s="3" t="s">
        <v>723</v>
      </c>
      <c r="F229" s="3" t="s">
        <v>459</v>
      </c>
      <c r="G229" s="3" t="s">
        <v>515</v>
      </c>
      <c r="J229" s="3" t="s">
        <v>16</v>
      </c>
      <c r="K229" s="3" t="s">
        <v>360</v>
      </c>
      <c r="L229" s="3" t="s">
        <v>16</v>
      </c>
      <c r="M229" s="3" t="s">
        <v>16</v>
      </c>
      <c r="N229" s="3" t="s">
        <v>16</v>
      </c>
      <c r="O229" s="3" t="s">
        <v>16</v>
      </c>
      <c r="P229" s="3" t="s">
        <v>16</v>
      </c>
      <c r="Q229" s="3" t="s">
        <v>16</v>
      </c>
      <c r="R229" s="3" t="s">
        <v>16</v>
      </c>
      <c r="S229" s="3" t="s">
        <v>16</v>
      </c>
      <c r="T229" s="3" t="s">
        <v>16</v>
      </c>
      <c r="U229" s="3" t="s">
        <v>16</v>
      </c>
      <c r="V229" s="3" t="s">
        <v>16</v>
      </c>
      <c r="W229" s="3" t="s">
        <v>16</v>
      </c>
      <c r="X229" s="3" t="s">
        <v>16</v>
      </c>
    </row>
    <row r="230" spans="1:24" x14ac:dyDescent="0.25">
      <c r="A230" s="3" t="s">
        <v>13</v>
      </c>
      <c r="D230" s="3" t="s">
        <v>724</v>
      </c>
      <c r="E230" s="3" t="s">
        <v>725</v>
      </c>
      <c r="F230" s="3" t="s">
        <v>459</v>
      </c>
      <c r="G230" s="3" t="s">
        <v>515</v>
      </c>
      <c r="J230" s="3" t="s">
        <v>16</v>
      </c>
      <c r="L230" s="3" t="s">
        <v>16</v>
      </c>
      <c r="M230" s="3" t="s">
        <v>16</v>
      </c>
      <c r="N230" s="3" t="s">
        <v>16</v>
      </c>
      <c r="O230" s="3" t="s">
        <v>16</v>
      </c>
      <c r="P230" s="3" t="s">
        <v>16</v>
      </c>
      <c r="Q230" s="3" t="s">
        <v>16</v>
      </c>
      <c r="R230" s="3" t="s">
        <v>16</v>
      </c>
      <c r="S230" s="3" t="s">
        <v>16</v>
      </c>
      <c r="T230" s="3" t="s">
        <v>16</v>
      </c>
      <c r="U230" s="3" t="s">
        <v>16</v>
      </c>
      <c r="V230" s="3" t="s">
        <v>16</v>
      </c>
      <c r="W230" s="3" t="s">
        <v>16</v>
      </c>
      <c r="X230" s="3" t="s">
        <v>16</v>
      </c>
    </row>
    <row r="231" spans="1:24" x14ac:dyDescent="0.25">
      <c r="A231" s="3" t="s">
        <v>13</v>
      </c>
      <c r="D231" s="3" t="s">
        <v>726</v>
      </c>
      <c r="E231" s="3" t="s">
        <v>727</v>
      </c>
      <c r="F231" s="3" t="s">
        <v>459</v>
      </c>
      <c r="G231" s="3" t="s">
        <v>515</v>
      </c>
      <c r="J231" s="3" t="s">
        <v>16</v>
      </c>
      <c r="K231" s="3" t="s">
        <v>360</v>
      </c>
      <c r="L231" s="3" t="s">
        <v>16</v>
      </c>
      <c r="M231" s="3" t="s">
        <v>16</v>
      </c>
      <c r="N231" s="3" t="s">
        <v>16</v>
      </c>
      <c r="O231" s="3" t="s">
        <v>16</v>
      </c>
      <c r="P231" s="3" t="s">
        <v>16</v>
      </c>
      <c r="Q231" s="3" t="s">
        <v>16</v>
      </c>
      <c r="R231" s="3" t="s">
        <v>16</v>
      </c>
      <c r="S231" s="3" t="s">
        <v>16</v>
      </c>
      <c r="T231" s="3" t="s">
        <v>16</v>
      </c>
      <c r="U231" s="3" t="s">
        <v>16</v>
      </c>
      <c r="V231" s="3" t="s">
        <v>16</v>
      </c>
      <c r="W231" s="3" t="s">
        <v>16</v>
      </c>
      <c r="X231" s="3" t="s">
        <v>16</v>
      </c>
    </row>
    <row r="232" spans="1:24" x14ac:dyDescent="0.25">
      <c r="A232" s="3" t="s">
        <v>13</v>
      </c>
      <c r="D232" s="3" t="s">
        <v>728</v>
      </c>
      <c r="E232" s="3" t="s">
        <v>729</v>
      </c>
      <c r="F232" s="3" t="s">
        <v>459</v>
      </c>
      <c r="G232" s="3" t="s">
        <v>515</v>
      </c>
      <c r="J232" s="3" t="s">
        <v>16</v>
      </c>
      <c r="L232" s="3" t="s">
        <v>16</v>
      </c>
      <c r="M232" s="3" t="s">
        <v>16</v>
      </c>
      <c r="N232" s="3" t="s">
        <v>16</v>
      </c>
      <c r="O232" s="3" t="s">
        <v>16</v>
      </c>
      <c r="P232" s="3" t="s">
        <v>16</v>
      </c>
      <c r="Q232" s="3" t="s">
        <v>16</v>
      </c>
      <c r="R232" s="3" t="s">
        <v>16</v>
      </c>
      <c r="S232" s="3" t="s">
        <v>16</v>
      </c>
      <c r="T232" s="3" t="s">
        <v>16</v>
      </c>
      <c r="U232" s="3" t="s">
        <v>16</v>
      </c>
      <c r="V232" s="3" t="s">
        <v>16</v>
      </c>
      <c r="W232" s="3" t="s">
        <v>16</v>
      </c>
      <c r="X232" s="3" t="s">
        <v>16</v>
      </c>
    </row>
    <row r="233" spans="1:24" x14ac:dyDescent="0.25">
      <c r="A233" s="3" t="s">
        <v>13</v>
      </c>
      <c r="D233" s="3" t="s">
        <v>586</v>
      </c>
      <c r="E233" s="3" t="s">
        <v>587</v>
      </c>
      <c r="F233" s="3" t="s">
        <v>459</v>
      </c>
      <c r="G233" s="3" t="s">
        <v>515</v>
      </c>
      <c r="J233" s="3" t="s">
        <v>16</v>
      </c>
      <c r="K233" s="3" t="s">
        <v>360</v>
      </c>
      <c r="L233" s="3" t="s">
        <v>16</v>
      </c>
      <c r="M233" s="3" t="s">
        <v>16</v>
      </c>
      <c r="N233" s="3" t="s">
        <v>16</v>
      </c>
      <c r="O233" s="3" t="s">
        <v>16</v>
      </c>
      <c r="P233" s="3" t="s">
        <v>16</v>
      </c>
      <c r="Q233" s="3" t="s">
        <v>16</v>
      </c>
      <c r="R233" s="3" t="s">
        <v>16</v>
      </c>
      <c r="S233" s="3" t="s">
        <v>16</v>
      </c>
      <c r="T233" s="3" t="s">
        <v>16</v>
      </c>
      <c r="U233" s="3" t="s">
        <v>16</v>
      </c>
      <c r="V233" s="3" t="s">
        <v>16</v>
      </c>
      <c r="W233" s="3" t="s">
        <v>16</v>
      </c>
      <c r="X233" s="3" t="s">
        <v>16</v>
      </c>
    </row>
    <row r="234" spans="1:24" x14ac:dyDescent="0.25">
      <c r="A234" s="3" t="s">
        <v>13</v>
      </c>
      <c r="D234" s="3" t="s">
        <v>588</v>
      </c>
      <c r="E234" s="3" t="s">
        <v>589</v>
      </c>
      <c r="F234" s="3" t="s">
        <v>459</v>
      </c>
      <c r="G234" s="3" t="s">
        <v>515</v>
      </c>
      <c r="J234" s="3" t="s">
        <v>785</v>
      </c>
      <c r="L234" s="3" t="s">
        <v>16</v>
      </c>
      <c r="M234" s="3" t="s">
        <v>16</v>
      </c>
      <c r="N234" s="3" t="s">
        <v>16</v>
      </c>
      <c r="O234" s="3" t="s">
        <v>16</v>
      </c>
      <c r="P234" s="3" t="s">
        <v>16</v>
      </c>
      <c r="Q234" s="3" t="s">
        <v>16</v>
      </c>
      <c r="R234" s="3" t="s">
        <v>16</v>
      </c>
      <c r="S234" s="3" t="s">
        <v>16</v>
      </c>
      <c r="T234" s="3" t="s">
        <v>16</v>
      </c>
      <c r="U234" s="3" t="s">
        <v>16</v>
      </c>
      <c r="V234" s="3" t="s">
        <v>16</v>
      </c>
      <c r="W234" s="3" t="s">
        <v>16</v>
      </c>
      <c r="X234" s="3" t="s">
        <v>16</v>
      </c>
    </row>
    <row r="235" spans="1:24" x14ac:dyDescent="0.25">
      <c r="A235" s="3" t="s">
        <v>13</v>
      </c>
      <c r="D235" s="3" t="s">
        <v>590</v>
      </c>
      <c r="E235" s="3" t="s">
        <v>591</v>
      </c>
      <c r="F235" s="3" t="s">
        <v>459</v>
      </c>
      <c r="G235" s="3" t="s">
        <v>515</v>
      </c>
      <c r="J235" s="3" t="s">
        <v>786</v>
      </c>
      <c r="L235" s="3" t="s">
        <v>16</v>
      </c>
      <c r="M235" s="3" t="s">
        <v>16</v>
      </c>
      <c r="N235" s="3" t="s">
        <v>16</v>
      </c>
      <c r="O235" s="3" t="s">
        <v>16</v>
      </c>
      <c r="P235" s="3" t="s">
        <v>16</v>
      </c>
      <c r="Q235" s="3" t="s">
        <v>16</v>
      </c>
      <c r="R235" s="3" t="s">
        <v>16</v>
      </c>
      <c r="S235" s="3" t="s">
        <v>16</v>
      </c>
      <c r="T235" s="3" t="s">
        <v>16</v>
      </c>
      <c r="U235" s="3" t="s">
        <v>16</v>
      </c>
      <c r="V235" s="3" t="s">
        <v>16</v>
      </c>
      <c r="W235" s="3" t="s">
        <v>16</v>
      </c>
      <c r="X235" s="3" t="s">
        <v>16</v>
      </c>
    </row>
    <row r="236" spans="1:24" x14ac:dyDescent="0.25">
      <c r="A236" s="3" t="s">
        <v>13</v>
      </c>
      <c r="D236" s="3" t="s">
        <v>592</v>
      </c>
      <c r="E236" s="3" t="s">
        <v>593</v>
      </c>
      <c r="F236" s="3" t="s">
        <v>459</v>
      </c>
      <c r="G236" s="3" t="s">
        <v>515</v>
      </c>
      <c r="J236" s="3" t="s">
        <v>787</v>
      </c>
      <c r="L236" s="3" t="s">
        <v>16</v>
      </c>
      <c r="M236" s="3" t="s">
        <v>16</v>
      </c>
      <c r="N236" s="3" t="s">
        <v>16</v>
      </c>
      <c r="O236" s="3" t="s">
        <v>16</v>
      </c>
      <c r="P236" s="3" t="s">
        <v>16</v>
      </c>
      <c r="Q236" s="3" t="s">
        <v>16</v>
      </c>
      <c r="R236" s="3" t="s">
        <v>16</v>
      </c>
      <c r="S236" s="3" t="s">
        <v>16</v>
      </c>
      <c r="T236" s="3" t="s">
        <v>16</v>
      </c>
      <c r="U236" s="3" t="s">
        <v>16</v>
      </c>
      <c r="V236" s="3" t="s">
        <v>16</v>
      </c>
      <c r="W236" s="3" t="s">
        <v>16</v>
      </c>
      <c r="X236" s="3" t="s">
        <v>16</v>
      </c>
    </row>
    <row r="237" spans="1:24" x14ac:dyDescent="0.25">
      <c r="A237" s="3" t="s">
        <v>13</v>
      </c>
      <c r="D237" s="3" t="s">
        <v>594</v>
      </c>
      <c r="E237" s="3" t="s">
        <v>595</v>
      </c>
      <c r="F237" s="3" t="s">
        <v>459</v>
      </c>
      <c r="G237" s="3" t="s">
        <v>515</v>
      </c>
      <c r="J237" s="3" t="s">
        <v>787</v>
      </c>
      <c r="L237" s="3" t="s">
        <v>16</v>
      </c>
      <c r="M237" s="3" t="s">
        <v>16</v>
      </c>
      <c r="N237" s="3" t="s">
        <v>16</v>
      </c>
      <c r="O237" s="3" t="s">
        <v>16</v>
      </c>
      <c r="P237" s="3" t="s">
        <v>16</v>
      </c>
      <c r="Q237" s="3" t="s">
        <v>16</v>
      </c>
      <c r="R237" s="3" t="s">
        <v>16</v>
      </c>
      <c r="S237" s="3" t="s">
        <v>16</v>
      </c>
      <c r="T237" s="3" t="s">
        <v>16</v>
      </c>
      <c r="U237" s="3" t="s">
        <v>16</v>
      </c>
      <c r="V237" s="3" t="s">
        <v>16</v>
      </c>
      <c r="W237" s="3" t="s">
        <v>16</v>
      </c>
      <c r="X237" s="3" t="s">
        <v>16</v>
      </c>
    </row>
    <row r="238" spans="1:24" x14ac:dyDescent="0.25">
      <c r="A238" s="3" t="s">
        <v>13</v>
      </c>
      <c r="D238" s="3" t="s">
        <v>596</v>
      </c>
      <c r="E238" s="3" t="s">
        <v>597</v>
      </c>
      <c r="F238" s="3" t="s">
        <v>459</v>
      </c>
      <c r="G238" s="3" t="s">
        <v>515</v>
      </c>
      <c r="J238" s="3" t="s">
        <v>16</v>
      </c>
      <c r="L238" s="3" t="s">
        <v>16</v>
      </c>
      <c r="M238" s="3" t="s">
        <v>16</v>
      </c>
      <c r="N238" s="3" t="s">
        <v>16</v>
      </c>
      <c r="O238" s="3" t="s">
        <v>16</v>
      </c>
      <c r="P238" s="3" t="s">
        <v>16</v>
      </c>
      <c r="Q238" s="3" t="s">
        <v>16</v>
      </c>
      <c r="R238" s="3" t="s">
        <v>16</v>
      </c>
      <c r="S238" s="3" t="s">
        <v>16</v>
      </c>
      <c r="T238" s="3" t="s">
        <v>16</v>
      </c>
      <c r="U238" s="3" t="s">
        <v>16</v>
      </c>
      <c r="V238" s="3" t="s">
        <v>16</v>
      </c>
      <c r="W238" s="3" t="s">
        <v>16</v>
      </c>
      <c r="X238" s="3" t="s">
        <v>16</v>
      </c>
    </row>
    <row r="239" spans="1:24" x14ac:dyDescent="0.25">
      <c r="A239" s="3" t="s">
        <v>13</v>
      </c>
      <c r="D239" s="3" t="s">
        <v>598</v>
      </c>
      <c r="E239" s="3" t="s">
        <v>599</v>
      </c>
      <c r="F239" s="3" t="s">
        <v>459</v>
      </c>
      <c r="G239" s="3" t="s">
        <v>515</v>
      </c>
      <c r="J239" s="3" t="s">
        <v>16</v>
      </c>
      <c r="L239" s="3" t="s">
        <v>16</v>
      </c>
      <c r="M239" s="3" t="s">
        <v>16</v>
      </c>
      <c r="N239" s="3" t="s">
        <v>16</v>
      </c>
      <c r="O239" s="3" t="s">
        <v>16</v>
      </c>
      <c r="P239" s="3" t="s">
        <v>16</v>
      </c>
      <c r="Q239" s="3" t="s">
        <v>16</v>
      </c>
      <c r="R239" s="3" t="s">
        <v>16</v>
      </c>
      <c r="S239" s="3" t="s">
        <v>16</v>
      </c>
      <c r="T239" s="3" t="s">
        <v>16</v>
      </c>
      <c r="U239" s="3" t="s">
        <v>16</v>
      </c>
      <c r="V239" s="3" t="s">
        <v>16</v>
      </c>
      <c r="W239" s="3" t="s">
        <v>16</v>
      </c>
      <c r="X239" s="3" t="s">
        <v>16</v>
      </c>
    </row>
    <row r="240" spans="1:24" x14ac:dyDescent="0.25">
      <c r="A240" s="3" t="s">
        <v>13</v>
      </c>
      <c r="D240" s="3" t="s">
        <v>600</v>
      </c>
      <c r="E240" s="3" t="s">
        <v>601</v>
      </c>
      <c r="F240" s="3" t="s">
        <v>459</v>
      </c>
      <c r="G240" s="3" t="s">
        <v>515</v>
      </c>
      <c r="J240" s="3" t="s">
        <v>788</v>
      </c>
      <c r="K240" s="3" t="s">
        <v>360</v>
      </c>
      <c r="L240" s="3" t="s">
        <v>16</v>
      </c>
      <c r="M240" s="3" t="s">
        <v>16</v>
      </c>
      <c r="N240" s="3" t="s">
        <v>16</v>
      </c>
      <c r="O240" s="3" t="s">
        <v>16</v>
      </c>
      <c r="P240" s="3" t="s">
        <v>16</v>
      </c>
      <c r="Q240" s="3" t="s">
        <v>16</v>
      </c>
      <c r="R240" s="3" t="s">
        <v>16</v>
      </c>
      <c r="S240" s="3" t="s">
        <v>16</v>
      </c>
      <c r="T240" s="3" t="s">
        <v>16</v>
      </c>
      <c r="U240" s="3" t="s">
        <v>16</v>
      </c>
      <c r="V240" s="3" t="s">
        <v>16</v>
      </c>
      <c r="W240" s="3" t="s">
        <v>16</v>
      </c>
      <c r="X240" s="3" t="s">
        <v>16</v>
      </c>
    </row>
    <row r="241" spans="1:24" x14ac:dyDescent="0.25">
      <c r="A241" s="3" t="s">
        <v>13</v>
      </c>
      <c r="D241" s="3" t="s">
        <v>732</v>
      </c>
      <c r="E241" s="3" t="s">
        <v>733</v>
      </c>
      <c r="F241" s="3" t="s">
        <v>459</v>
      </c>
      <c r="G241" s="3" t="s">
        <v>515</v>
      </c>
      <c r="J241" s="3" t="s">
        <v>16</v>
      </c>
      <c r="L241" s="3" t="s">
        <v>16</v>
      </c>
      <c r="M241" s="3" t="s">
        <v>16</v>
      </c>
      <c r="N241" s="3" t="s">
        <v>16</v>
      </c>
      <c r="O241" s="3" t="s">
        <v>16</v>
      </c>
      <c r="P241" s="3" t="s">
        <v>16</v>
      </c>
      <c r="Q241" s="3" t="s">
        <v>16</v>
      </c>
      <c r="R241" s="3" t="s">
        <v>16</v>
      </c>
      <c r="S241" s="3" t="s">
        <v>16</v>
      </c>
      <c r="T241" s="3" t="s">
        <v>16</v>
      </c>
      <c r="U241" s="3" t="s">
        <v>16</v>
      </c>
      <c r="V241" s="3" t="s">
        <v>16</v>
      </c>
      <c r="W241" s="3" t="s">
        <v>16</v>
      </c>
      <c r="X241" s="3" t="s">
        <v>16</v>
      </c>
    </row>
    <row r="242" spans="1:24" x14ac:dyDescent="0.25">
      <c r="A242" s="3" t="s">
        <v>13</v>
      </c>
      <c r="D242" s="3" t="s">
        <v>602</v>
      </c>
      <c r="E242" s="3" t="s">
        <v>603</v>
      </c>
      <c r="F242" s="3" t="s">
        <v>459</v>
      </c>
      <c r="G242" s="3" t="s">
        <v>515</v>
      </c>
      <c r="J242" s="3" t="s">
        <v>16</v>
      </c>
      <c r="L242" s="3" t="s">
        <v>16</v>
      </c>
      <c r="M242" s="3" t="s">
        <v>16</v>
      </c>
      <c r="N242" s="3" t="s">
        <v>16</v>
      </c>
      <c r="O242" s="3" t="s">
        <v>16</v>
      </c>
      <c r="P242" s="3" t="s">
        <v>16</v>
      </c>
      <c r="Q242" s="3" t="s">
        <v>16</v>
      </c>
      <c r="R242" s="3" t="s">
        <v>16</v>
      </c>
      <c r="S242" s="3" t="s">
        <v>16</v>
      </c>
      <c r="T242" s="3" t="s">
        <v>16</v>
      </c>
      <c r="U242" s="3" t="s">
        <v>16</v>
      </c>
      <c r="V242" s="3" t="s">
        <v>16</v>
      </c>
      <c r="W242" s="3" t="s">
        <v>16</v>
      </c>
      <c r="X242" s="3" t="s">
        <v>16</v>
      </c>
    </row>
    <row r="243" spans="1:24" x14ac:dyDescent="0.25">
      <c r="A243" s="3" t="s">
        <v>13</v>
      </c>
      <c r="D243" s="3" t="s">
        <v>604</v>
      </c>
      <c r="E243" s="3" t="s">
        <v>605</v>
      </c>
      <c r="F243" s="3" t="s">
        <v>459</v>
      </c>
      <c r="G243" s="3" t="s">
        <v>515</v>
      </c>
      <c r="J243" s="3" t="s">
        <v>16</v>
      </c>
      <c r="L243" s="3" t="s">
        <v>16</v>
      </c>
      <c r="M243" s="3" t="s">
        <v>16</v>
      </c>
      <c r="N243" s="3" t="s">
        <v>16</v>
      </c>
      <c r="O243" s="3" t="s">
        <v>16</v>
      </c>
      <c r="P243" s="3" t="s">
        <v>16</v>
      </c>
      <c r="Q243" s="3" t="s">
        <v>16</v>
      </c>
      <c r="R243" s="3" t="s">
        <v>16</v>
      </c>
      <c r="S243" s="3" t="s">
        <v>16</v>
      </c>
      <c r="T243" s="3" t="s">
        <v>16</v>
      </c>
      <c r="U243" s="3" t="s">
        <v>16</v>
      </c>
      <c r="V243" s="3" t="s">
        <v>16</v>
      </c>
      <c r="W243" s="3" t="s">
        <v>16</v>
      </c>
      <c r="X243" s="3" t="s">
        <v>16</v>
      </c>
    </row>
    <row r="244" spans="1:24" x14ac:dyDescent="0.25">
      <c r="A244" s="3" t="s">
        <v>13</v>
      </c>
      <c r="D244" s="3" t="s">
        <v>606</v>
      </c>
      <c r="E244" s="3" t="s">
        <v>607</v>
      </c>
      <c r="F244" s="3" t="s">
        <v>459</v>
      </c>
      <c r="G244" s="3" t="s">
        <v>515</v>
      </c>
      <c r="J244" s="3" t="s">
        <v>16</v>
      </c>
      <c r="L244" s="3" t="s">
        <v>16</v>
      </c>
      <c r="M244" s="3" t="s">
        <v>16</v>
      </c>
      <c r="N244" s="3" t="s">
        <v>16</v>
      </c>
      <c r="O244" s="3" t="s">
        <v>16</v>
      </c>
      <c r="P244" s="3" t="s">
        <v>16</v>
      </c>
      <c r="Q244" s="3" t="s">
        <v>16</v>
      </c>
      <c r="R244" s="3" t="s">
        <v>16</v>
      </c>
      <c r="S244" s="3" t="s">
        <v>16</v>
      </c>
      <c r="T244" s="3" t="s">
        <v>16</v>
      </c>
      <c r="U244" s="3" t="s">
        <v>16</v>
      </c>
      <c r="V244" s="3" t="s">
        <v>16</v>
      </c>
      <c r="W244" s="3" t="s">
        <v>16</v>
      </c>
      <c r="X244" s="3" t="s">
        <v>16</v>
      </c>
    </row>
    <row r="245" spans="1:24" x14ac:dyDescent="0.25">
      <c r="A245" s="3" t="s">
        <v>13</v>
      </c>
      <c r="D245" s="3" t="s">
        <v>608</v>
      </c>
      <c r="E245" s="3" t="s">
        <v>609</v>
      </c>
      <c r="F245" s="3" t="s">
        <v>459</v>
      </c>
      <c r="G245" s="3" t="s">
        <v>515</v>
      </c>
      <c r="J245" s="3" t="s">
        <v>16</v>
      </c>
      <c r="L245" s="3" t="s">
        <v>16</v>
      </c>
      <c r="M245" s="3" t="s">
        <v>16</v>
      </c>
      <c r="N245" s="3" t="s">
        <v>16</v>
      </c>
      <c r="O245" s="3" t="s">
        <v>16</v>
      </c>
      <c r="P245" s="3" t="s">
        <v>16</v>
      </c>
      <c r="Q245" s="3" t="s">
        <v>16</v>
      </c>
      <c r="R245" s="3" t="s">
        <v>16</v>
      </c>
      <c r="S245" s="3" t="s">
        <v>16</v>
      </c>
      <c r="T245" s="3" t="s">
        <v>16</v>
      </c>
      <c r="U245" s="3" t="s">
        <v>16</v>
      </c>
      <c r="V245" s="3" t="s">
        <v>16</v>
      </c>
      <c r="W245" s="3" t="s">
        <v>16</v>
      </c>
      <c r="X245" s="3" t="s">
        <v>16</v>
      </c>
    </row>
    <row r="246" spans="1:24" x14ac:dyDescent="0.25">
      <c r="A246" s="3" t="s">
        <v>13</v>
      </c>
      <c r="D246" s="3" t="s">
        <v>610</v>
      </c>
      <c r="E246" s="3" t="s">
        <v>611</v>
      </c>
      <c r="F246" s="3" t="s">
        <v>459</v>
      </c>
      <c r="G246" s="3" t="s">
        <v>515</v>
      </c>
      <c r="J246" s="3" t="s">
        <v>16</v>
      </c>
      <c r="L246" s="3" t="s">
        <v>16</v>
      </c>
      <c r="M246" s="3" t="s">
        <v>16</v>
      </c>
      <c r="N246" s="3" t="s">
        <v>16</v>
      </c>
      <c r="O246" s="3" t="s">
        <v>16</v>
      </c>
      <c r="P246" s="3" t="s">
        <v>16</v>
      </c>
      <c r="Q246" s="3" t="s">
        <v>16</v>
      </c>
      <c r="R246" s="3" t="s">
        <v>16</v>
      </c>
      <c r="S246" s="3" t="s">
        <v>16</v>
      </c>
      <c r="T246" s="3" t="s">
        <v>16</v>
      </c>
      <c r="U246" s="3" t="s">
        <v>16</v>
      </c>
      <c r="V246" s="3" t="s">
        <v>16</v>
      </c>
      <c r="W246" s="3" t="s">
        <v>16</v>
      </c>
      <c r="X246" s="3" t="s">
        <v>16</v>
      </c>
    </row>
    <row r="247" spans="1:24" x14ac:dyDescent="0.25">
      <c r="A247" s="3" t="s">
        <v>13</v>
      </c>
      <c r="D247" s="3" t="s">
        <v>612</v>
      </c>
      <c r="E247" s="3" t="s">
        <v>613</v>
      </c>
      <c r="F247" s="3" t="s">
        <v>459</v>
      </c>
      <c r="G247" s="3" t="s">
        <v>515</v>
      </c>
      <c r="J247" s="3" t="s">
        <v>26</v>
      </c>
      <c r="L247" s="3" t="s">
        <v>16</v>
      </c>
      <c r="M247" s="3" t="s">
        <v>16</v>
      </c>
      <c r="N247" s="3" t="s">
        <v>16</v>
      </c>
      <c r="O247" s="3" t="s">
        <v>16</v>
      </c>
      <c r="P247" s="3" t="s">
        <v>16</v>
      </c>
      <c r="Q247" s="3" t="s">
        <v>16</v>
      </c>
      <c r="R247" s="3" t="s">
        <v>16</v>
      </c>
      <c r="S247" s="3" t="s">
        <v>16</v>
      </c>
      <c r="T247" s="3" t="s">
        <v>16</v>
      </c>
      <c r="U247" s="3" t="s">
        <v>16</v>
      </c>
      <c r="V247" s="3" t="s">
        <v>16</v>
      </c>
      <c r="W247" s="3" t="s">
        <v>16</v>
      </c>
      <c r="X247" s="3" t="s">
        <v>16</v>
      </c>
    </row>
    <row r="248" spans="1:24" x14ac:dyDescent="0.25">
      <c r="A248" s="3" t="s">
        <v>13</v>
      </c>
      <c r="D248" s="3" t="s">
        <v>614</v>
      </c>
      <c r="E248" s="3" t="s">
        <v>615</v>
      </c>
      <c r="F248" s="3" t="s">
        <v>459</v>
      </c>
      <c r="G248" s="3" t="s">
        <v>515</v>
      </c>
      <c r="J248" s="3" t="s">
        <v>16</v>
      </c>
      <c r="K248" s="3" t="s">
        <v>360</v>
      </c>
      <c r="L248" s="3" t="s">
        <v>16</v>
      </c>
      <c r="M248" s="3" t="s">
        <v>16</v>
      </c>
      <c r="N248" s="3" t="s">
        <v>16</v>
      </c>
      <c r="O248" s="3" t="s">
        <v>16</v>
      </c>
      <c r="P248" s="3" t="s">
        <v>16</v>
      </c>
      <c r="Q248" s="3" t="s">
        <v>16</v>
      </c>
      <c r="R248" s="3" t="s">
        <v>16</v>
      </c>
      <c r="S248" s="3" t="s">
        <v>16</v>
      </c>
      <c r="T248" s="3" t="s">
        <v>16</v>
      </c>
      <c r="U248" s="3" t="s">
        <v>16</v>
      </c>
      <c r="V248" s="3" t="s">
        <v>16</v>
      </c>
      <c r="W248" s="3" t="s">
        <v>16</v>
      </c>
      <c r="X248" s="3" t="s">
        <v>16</v>
      </c>
    </row>
    <row r="249" spans="1:24" x14ac:dyDescent="0.25">
      <c r="A249" s="3" t="s">
        <v>13</v>
      </c>
      <c r="D249" s="3" t="s">
        <v>616</v>
      </c>
      <c r="E249" s="3" t="s">
        <v>617</v>
      </c>
      <c r="F249" s="3" t="s">
        <v>459</v>
      </c>
      <c r="G249" s="3" t="s">
        <v>515</v>
      </c>
      <c r="J249" s="3" t="s">
        <v>16</v>
      </c>
      <c r="K249" s="3" t="s">
        <v>360</v>
      </c>
      <c r="L249" s="3" t="s">
        <v>16</v>
      </c>
      <c r="M249" s="3" t="s">
        <v>16</v>
      </c>
      <c r="N249" s="3" t="s">
        <v>16</v>
      </c>
      <c r="O249" s="3" t="s">
        <v>16</v>
      </c>
      <c r="P249" s="3" t="s">
        <v>16</v>
      </c>
      <c r="Q249" s="3" t="s">
        <v>16</v>
      </c>
      <c r="R249" s="3" t="s">
        <v>16</v>
      </c>
      <c r="S249" s="3" t="s">
        <v>16</v>
      </c>
      <c r="T249" s="3" t="s">
        <v>16</v>
      </c>
      <c r="U249" s="3" t="s">
        <v>16</v>
      </c>
      <c r="V249" s="3" t="s">
        <v>16</v>
      </c>
      <c r="W249" s="3" t="s">
        <v>16</v>
      </c>
      <c r="X249" s="3" t="s">
        <v>16</v>
      </c>
    </row>
    <row r="250" spans="1:24" x14ac:dyDescent="0.25">
      <c r="A250" s="3" t="s">
        <v>13</v>
      </c>
      <c r="D250" s="3" t="s">
        <v>397</v>
      </c>
      <c r="E250" s="3" t="s">
        <v>398</v>
      </c>
      <c r="F250" s="3" t="s">
        <v>118</v>
      </c>
      <c r="G250" s="3" t="s">
        <v>162</v>
      </c>
      <c r="J250" s="3" t="s">
        <v>790</v>
      </c>
      <c r="K250" s="3" t="s">
        <v>165</v>
      </c>
      <c r="L250" s="3" t="s">
        <v>2114</v>
      </c>
      <c r="M250" s="3" t="s">
        <v>2115</v>
      </c>
      <c r="N250" s="3" t="s">
        <v>2116</v>
      </c>
      <c r="O250" s="3" t="s">
        <v>16</v>
      </c>
      <c r="P250" s="3" t="s">
        <v>2117</v>
      </c>
      <c r="Q250" s="3" t="s">
        <v>2118</v>
      </c>
      <c r="R250" s="3" t="s">
        <v>2119</v>
      </c>
      <c r="S250" s="3" t="s">
        <v>2120</v>
      </c>
      <c r="T250" s="3" t="s">
        <v>2121</v>
      </c>
      <c r="U250" s="3" t="s">
        <v>2122</v>
      </c>
      <c r="V250" s="3" t="s">
        <v>2123</v>
      </c>
      <c r="W250" s="3" t="s">
        <v>2124</v>
      </c>
      <c r="X250" s="3" t="s">
        <v>2125</v>
      </c>
    </row>
    <row r="251" spans="1:24" x14ac:dyDescent="0.25">
      <c r="A251" s="3" t="s">
        <v>13</v>
      </c>
      <c r="D251" s="3" t="s">
        <v>399</v>
      </c>
      <c r="E251" s="3" t="s">
        <v>400</v>
      </c>
      <c r="F251" s="3" t="s">
        <v>118</v>
      </c>
      <c r="G251" s="3" t="s">
        <v>162</v>
      </c>
      <c r="J251" s="3" t="s">
        <v>903</v>
      </c>
      <c r="K251" s="3" t="s">
        <v>165</v>
      </c>
      <c r="L251" s="3" t="s">
        <v>2126</v>
      </c>
      <c r="M251" s="3" t="s">
        <v>2127</v>
      </c>
      <c r="N251" s="3" t="s">
        <v>2128</v>
      </c>
      <c r="O251" s="3" t="s">
        <v>16</v>
      </c>
      <c r="P251" s="3" t="s">
        <v>2129</v>
      </c>
      <c r="Q251" s="3" t="s">
        <v>2130</v>
      </c>
      <c r="R251" s="3" t="s">
        <v>2131</v>
      </c>
      <c r="S251" s="3" t="s">
        <v>862</v>
      </c>
      <c r="T251" s="3" t="s">
        <v>2132</v>
      </c>
      <c r="U251" s="3" t="s">
        <v>868</v>
      </c>
      <c r="V251" s="3" t="s">
        <v>2133</v>
      </c>
      <c r="W251" s="3" t="s">
        <v>2134</v>
      </c>
      <c r="X251" s="3" t="s">
        <v>2127</v>
      </c>
    </row>
    <row r="252" spans="1:24" x14ac:dyDescent="0.25">
      <c r="A252" s="3" t="s">
        <v>13</v>
      </c>
      <c r="D252" s="3" t="s">
        <v>401</v>
      </c>
      <c r="E252" s="3" t="s">
        <v>402</v>
      </c>
      <c r="F252" s="3" t="s">
        <v>118</v>
      </c>
      <c r="G252" s="3" t="s">
        <v>162</v>
      </c>
      <c r="J252" s="3" t="s">
        <v>793</v>
      </c>
      <c r="K252" s="3" t="s">
        <v>165</v>
      </c>
      <c r="L252" s="3" t="s">
        <v>2135</v>
      </c>
      <c r="M252" s="3" t="s">
        <v>2136</v>
      </c>
      <c r="N252" s="3" t="s">
        <v>2137</v>
      </c>
      <c r="O252" s="3" t="s">
        <v>16</v>
      </c>
      <c r="P252" s="3" t="s">
        <v>2138</v>
      </c>
      <c r="Q252" s="3" t="s">
        <v>2139</v>
      </c>
      <c r="R252" s="3" t="s">
        <v>2140</v>
      </c>
      <c r="S252" s="3" t="s">
        <v>1403</v>
      </c>
      <c r="T252" s="3" t="s">
        <v>2141</v>
      </c>
      <c r="U252" s="3" t="s">
        <v>2142</v>
      </c>
      <c r="V252" s="3" t="s">
        <v>2143</v>
      </c>
      <c r="W252" s="3" t="s">
        <v>2144</v>
      </c>
      <c r="X252" s="3" t="s">
        <v>2145</v>
      </c>
    </row>
    <row r="253" spans="1:24" x14ac:dyDescent="0.25">
      <c r="A253" s="3" t="s">
        <v>13</v>
      </c>
      <c r="D253" s="3" t="s">
        <v>403</v>
      </c>
      <c r="E253" s="3" t="s">
        <v>404</v>
      </c>
      <c r="F253" s="3" t="s">
        <v>118</v>
      </c>
      <c r="G253" s="3" t="s">
        <v>162</v>
      </c>
      <c r="J253" s="3" t="s">
        <v>794</v>
      </c>
      <c r="K253" s="3" t="s">
        <v>165</v>
      </c>
      <c r="L253" s="3" t="s">
        <v>2146</v>
      </c>
      <c r="M253" s="3" t="s">
        <v>2147</v>
      </c>
      <c r="N253" s="3" t="s">
        <v>2148</v>
      </c>
      <c r="O253" s="3" t="s">
        <v>16</v>
      </c>
      <c r="P253" s="3" t="s">
        <v>2149</v>
      </c>
      <c r="Q253" s="3" t="s">
        <v>2150</v>
      </c>
      <c r="R253" s="3" t="s">
        <v>2151</v>
      </c>
      <c r="S253" s="3" t="s">
        <v>2152</v>
      </c>
      <c r="T253" s="3" t="s">
        <v>2153</v>
      </c>
      <c r="U253" s="3" t="s">
        <v>1059</v>
      </c>
      <c r="V253" s="3" t="s">
        <v>2154</v>
      </c>
      <c r="W253" s="3" t="s">
        <v>2155</v>
      </c>
      <c r="X253" s="3" t="s">
        <v>2156</v>
      </c>
    </row>
    <row r="254" spans="1:24" x14ac:dyDescent="0.25">
      <c r="A254" s="3" t="s">
        <v>13</v>
      </c>
      <c r="D254" s="3" t="s">
        <v>405</v>
      </c>
      <c r="E254" s="3" t="s">
        <v>406</v>
      </c>
      <c r="F254" s="3" t="s">
        <v>118</v>
      </c>
      <c r="G254" s="3" t="s">
        <v>162</v>
      </c>
      <c r="J254" s="3" t="s">
        <v>795</v>
      </c>
      <c r="K254" s="3" t="s">
        <v>165</v>
      </c>
      <c r="L254" s="3" t="s">
        <v>2157</v>
      </c>
      <c r="M254" s="3" t="s">
        <v>2158</v>
      </c>
      <c r="N254" s="3" t="s">
        <v>2159</v>
      </c>
      <c r="O254" s="3" t="s">
        <v>16</v>
      </c>
      <c r="P254" s="3" t="s">
        <v>2160</v>
      </c>
      <c r="Q254" s="3" t="s">
        <v>2161</v>
      </c>
      <c r="R254" s="3" t="s">
        <v>2122</v>
      </c>
      <c r="S254" s="3" t="s">
        <v>2162</v>
      </c>
      <c r="T254" s="3" t="s">
        <v>2163</v>
      </c>
      <c r="U254" s="3" t="s">
        <v>2164</v>
      </c>
      <c r="V254" s="3" t="s">
        <v>2165</v>
      </c>
      <c r="W254" s="3" t="s">
        <v>2166</v>
      </c>
      <c r="X254" s="3" t="s">
        <v>2158</v>
      </c>
    </row>
    <row r="255" spans="1:24" x14ac:dyDescent="0.25">
      <c r="A255" s="3" t="s">
        <v>13</v>
      </c>
      <c r="D255" s="3" t="s">
        <v>407</v>
      </c>
      <c r="E255" s="3" t="s">
        <v>408</v>
      </c>
      <c r="F255" s="3" t="s">
        <v>118</v>
      </c>
      <c r="G255" s="3" t="s">
        <v>162</v>
      </c>
      <c r="J255" s="3" t="s">
        <v>797</v>
      </c>
      <c r="K255" s="3" t="s">
        <v>165</v>
      </c>
      <c r="L255" s="3" t="s">
        <v>969</v>
      </c>
      <c r="M255" s="3" t="s">
        <v>2167</v>
      </c>
      <c r="N255" s="3" t="s">
        <v>2168</v>
      </c>
      <c r="O255" s="3" t="s">
        <v>16</v>
      </c>
      <c r="P255" s="3" t="s">
        <v>907</v>
      </c>
      <c r="Q255" s="3" t="s">
        <v>2169</v>
      </c>
      <c r="R255" s="3" t="s">
        <v>2170</v>
      </c>
      <c r="S255" s="3" t="s">
        <v>1061</v>
      </c>
      <c r="T255" s="3" t="s">
        <v>2171</v>
      </c>
      <c r="U255" s="3" t="s">
        <v>2172</v>
      </c>
      <c r="V255" s="3" t="s">
        <v>2173</v>
      </c>
      <c r="W255" s="3" t="s">
        <v>883</v>
      </c>
      <c r="X255" s="3" t="s">
        <v>2167</v>
      </c>
    </row>
    <row r="256" spans="1:24" x14ac:dyDescent="0.25">
      <c r="A256" s="3" t="s">
        <v>13</v>
      </c>
      <c r="D256" s="3" t="s">
        <v>409</v>
      </c>
      <c r="E256" s="3" t="s">
        <v>410</v>
      </c>
      <c r="F256" s="3" t="s">
        <v>118</v>
      </c>
      <c r="G256" s="3" t="s">
        <v>162</v>
      </c>
      <c r="J256" s="3" t="s">
        <v>798</v>
      </c>
      <c r="K256" s="3" t="s">
        <v>165</v>
      </c>
      <c r="L256" s="3" t="s">
        <v>2174</v>
      </c>
      <c r="M256" s="3" t="s">
        <v>2175</v>
      </c>
      <c r="N256" s="3" t="s">
        <v>2176</v>
      </c>
      <c r="O256" s="3" t="s">
        <v>16</v>
      </c>
      <c r="P256" s="3" t="s">
        <v>2177</v>
      </c>
      <c r="Q256" s="3" t="s">
        <v>2178</v>
      </c>
      <c r="R256" s="3" t="s">
        <v>2179</v>
      </c>
      <c r="S256" s="3" t="s">
        <v>2180</v>
      </c>
      <c r="T256" s="3" t="s">
        <v>2181</v>
      </c>
      <c r="U256" s="3" t="s">
        <v>2182</v>
      </c>
      <c r="V256" s="3" t="s">
        <v>902</v>
      </c>
      <c r="W256" s="3" t="s">
        <v>2183</v>
      </c>
      <c r="X256" s="3" t="s">
        <v>2184</v>
      </c>
    </row>
    <row r="257" spans="1:24" x14ac:dyDescent="0.25">
      <c r="A257" s="3" t="s">
        <v>13</v>
      </c>
      <c r="D257" s="3" t="s">
        <v>411</v>
      </c>
      <c r="E257" s="3" t="s">
        <v>412</v>
      </c>
      <c r="F257" s="3" t="s">
        <v>118</v>
      </c>
      <c r="G257" s="3" t="s">
        <v>162</v>
      </c>
      <c r="J257" s="3" t="s">
        <v>799</v>
      </c>
      <c r="K257" s="3" t="s">
        <v>165</v>
      </c>
      <c r="L257" s="3" t="s">
        <v>2185</v>
      </c>
      <c r="M257" s="3" t="s">
        <v>2186</v>
      </c>
      <c r="N257" s="3" t="s">
        <v>2187</v>
      </c>
      <c r="O257" s="3" t="s">
        <v>16</v>
      </c>
      <c r="P257" s="3" t="s">
        <v>2188</v>
      </c>
      <c r="Q257" s="3" t="s">
        <v>2189</v>
      </c>
      <c r="R257" s="3" t="s">
        <v>818</v>
      </c>
      <c r="S257" s="3" t="s">
        <v>2190</v>
      </c>
      <c r="T257" s="3" t="s">
        <v>2191</v>
      </c>
      <c r="U257" s="3" t="s">
        <v>2192</v>
      </c>
      <c r="V257" s="3" t="s">
        <v>2193</v>
      </c>
      <c r="W257" s="3" t="s">
        <v>2194</v>
      </c>
      <c r="X257" s="3" t="s">
        <v>2195</v>
      </c>
    </row>
    <row r="258" spans="1:24" x14ac:dyDescent="0.25">
      <c r="A258" s="3" t="s">
        <v>13</v>
      </c>
      <c r="D258" s="3" t="s">
        <v>413</v>
      </c>
      <c r="E258" s="3" t="s">
        <v>414</v>
      </c>
      <c r="F258" s="3" t="s">
        <v>118</v>
      </c>
      <c r="G258" s="3" t="s">
        <v>162</v>
      </c>
      <c r="J258" s="3" t="s">
        <v>800</v>
      </c>
      <c r="K258" s="3" t="s">
        <v>165</v>
      </c>
      <c r="L258" s="3" t="s">
        <v>1001</v>
      </c>
      <c r="M258" s="3" t="s">
        <v>2196</v>
      </c>
      <c r="N258" s="3" t="s">
        <v>2197</v>
      </c>
      <c r="O258" s="3" t="s">
        <v>16</v>
      </c>
      <c r="P258" s="3" t="s">
        <v>2198</v>
      </c>
      <c r="Q258" s="3" t="s">
        <v>2199</v>
      </c>
      <c r="R258" s="3" t="s">
        <v>2200</v>
      </c>
      <c r="S258" s="3" t="s">
        <v>2201</v>
      </c>
      <c r="T258" s="3" t="s">
        <v>2202</v>
      </c>
      <c r="U258" s="3" t="s">
        <v>2203</v>
      </c>
      <c r="V258" s="3" t="s">
        <v>2127</v>
      </c>
      <c r="W258" s="3" t="s">
        <v>2204</v>
      </c>
      <c r="X258" s="3" t="s">
        <v>2205</v>
      </c>
    </row>
    <row r="259" spans="1:24" x14ac:dyDescent="0.25">
      <c r="A259" s="3" t="s">
        <v>13</v>
      </c>
      <c r="D259" s="3" t="s">
        <v>415</v>
      </c>
      <c r="E259" s="3" t="s">
        <v>416</v>
      </c>
      <c r="F259" s="3" t="s">
        <v>118</v>
      </c>
      <c r="G259" s="3" t="s">
        <v>207</v>
      </c>
      <c r="J259" s="3" t="s">
        <v>801</v>
      </c>
      <c r="K259" s="3" t="s">
        <v>165</v>
      </c>
      <c r="L259" s="3" t="s">
        <v>2206</v>
      </c>
      <c r="M259" s="3" t="s">
        <v>2207</v>
      </c>
      <c r="N259" s="3" t="s">
        <v>2208</v>
      </c>
      <c r="O259" s="3" t="s">
        <v>16</v>
      </c>
      <c r="P259" s="3" t="s">
        <v>2209</v>
      </c>
      <c r="Q259" s="3" t="s">
        <v>2210</v>
      </c>
      <c r="R259" s="3" t="s">
        <v>2211</v>
      </c>
      <c r="S259" s="3" t="s">
        <v>2212</v>
      </c>
      <c r="T259" s="3" t="s">
        <v>2213</v>
      </c>
      <c r="U259" s="3" t="s">
        <v>2214</v>
      </c>
      <c r="V259" s="3" t="s">
        <v>900</v>
      </c>
      <c r="W259" s="3" t="s">
        <v>2215</v>
      </c>
      <c r="X259" s="3" t="s">
        <v>2216</v>
      </c>
    </row>
    <row r="260" spans="1:24" x14ac:dyDescent="0.25">
      <c r="A260" s="3" t="s">
        <v>13</v>
      </c>
      <c r="D260" s="3" t="s">
        <v>417</v>
      </c>
      <c r="E260" s="3" t="s">
        <v>418</v>
      </c>
      <c r="F260" s="3" t="s">
        <v>118</v>
      </c>
      <c r="G260" s="3" t="s">
        <v>207</v>
      </c>
      <c r="J260" s="3" t="s">
        <v>965</v>
      </c>
      <c r="K260" s="3" t="s">
        <v>165</v>
      </c>
      <c r="L260" s="3" t="s">
        <v>2217</v>
      </c>
      <c r="M260" s="3" t="s">
        <v>2218</v>
      </c>
      <c r="N260" s="3" t="s">
        <v>2219</v>
      </c>
      <c r="O260" s="3" t="s">
        <v>16</v>
      </c>
      <c r="P260" s="3" t="s">
        <v>2220</v>
      </c>
      <c r="Q260" s="3" t="s">
        <v>2221</v>
      </c>
      <c r="R260" s="3" t="s">
        <v>2222</v>
      </c>
      <c r="S260" s="3" t="s">
        <v>2223</v>
      </c>
      <c r="T260" s="3" t="s">
        <v>2224</v>
      </c>
      <c r="U260" s="3" t="s">
        <v>2225</v>
      </c>
      <c r="V260" s="3" t="s">
        <v>2226</v>
      </c>
      <c r="W260" s="3" t="s">
        <v>2227</v>
      </c>
      <c r="X260" s="3" t="s">
        <v>2228</v>
      </c>
    </row>
    <row r="261" spans="1:24" x14ac:dyDescent="0.25">
      <c r="A261" s="3" t="s">
        <v>13</v>
      </c>
      <c r="D261" s="3" t="s">
        <v>419</v>
      </c>
      <c r="E261" s="3" t="s">
        <v>420</v>
      </c>
      <c r="F261" s="3" t="s">
        <v>118</v>
      </c>
      <c r="G261" s="3" t="s">
        <v>207</v>
      </c>
      <c r="J261" s="3" t="s">
        <v>804</v>
      </c>
      <c r="K261" s="3" t="s">
        <v>165</v>
      </c>
      <c r="L261" s="3" t="s">
        <v>2229</v>
      </c>
      <c r="M261" s="3" t="s">
        <v>861</v>
      </c>
      <c r="N261" s="3" t="s">
        <v>2230</v>
      </c>
      <c r="O261" s="3" t="s">
        <v>16</v>
      </c>
      <c r="P261" s="3" t="s">
        <v>2231</v>
      </c>
      <c r="Q261" s="3" t="s">
        <v>2232</v>
      </c>
      <c r="R261" s="3" t="s">
        <v>2233</v>
      </c>
      <c r="S261" s="3" t="s">
        <v>2234</v>
      </c>
      <c r="T261" s="3" t="s">
        <v>2235</v>
      </c>
      <c r="U261" s="3" t="s">
        <v>2236</v>
      </c>
      <c r="V261" s="3" t="s">
        <v>2237</v>
      </c>
      <c r="W261" s="3" t="s">
        <v>2235</v>
      </c>
      <c r="X261" s="3" t="s">
        <v>861</v>
      </c>
    </row>
    <row r="262" spans="1:24" x14ac:dyDescent="0.25">
      <c r="A262" s="3" t="s">
        <v>13</v>
      </c>
      <c r="D262" s="3" t="s">
        <v>421</v>
      </c>
      <c r="E262" s="3" t="s">
        <v>422</v>
      </c>
      <c r="F262" s="3" t="s">
        <v>118</v>
      </c>
      <c r="G262" s="3" t="s">
        <v>207</v>
      </c>
      <c r="J262" s="3" t="s">
        <v>805</v>
      </c>
      <c r="K262" s="3" t="s">
        <v>165</v>
      </c>
      <c r="L262" s="3" t="s">
        <v>2238</v>
      </c>
      <c r="M262" s="3" t="s">
        <v>2239</v>
      </c>
      <c r="N262" s="3" t="s">
        <v>2240</v>
      </c>
      <c r="O262" s="3" t="s">
        <v>16</v>
      </c>
      <c r="P262" s="3" t="s">
        <v>2241</v>
      </c>
      <c r="Q262" s="3" t="s">
        <v>2242</v>
      </c>
      <c r="R262" s="3" t="s">
        <v>2243</v>
      </c>
      <c r="S262" s="3" t="s">
        <v>2244</v>
      </c>
      <c r="T262" s="3" t="s">
        <v>2245</v>
      </c>
      <c r="U262" s="3" t="s">
        <v>2246</v>
      </c>
      <c r="V262" s="3" t="s">
        <v>2247</v>
      </c>
      <c r="W262" s="3" t="s">
        <v>2248</v>
      </c>
      <c r="X262" s="3" t="s">
        <v>2239</v>
      </c>
    </row>
    <row r="263" spans="1:24" x14ac:dyDescent="0.25">
      <c r="A263" s="3" t="s">
        <v>13</v>
      </c>
      <c r="D263" s="3" t="s">
        <v>423</v>
      </c>
      <c r="E263" s="3" t="s">
        <v>424</v>
      </c>
      <c r="F263" s="3" t="s">
        <v>118</v>
      </c>
      <c r="G263" s="3" t="s">
        <v>207</v>
      </c>
      <c r="J263" s="3" t="s">
        <v>807</v>
      </c>
      <c r="K263" s="3" t="s">
        <v>165</v>
      </c>
      <c r="L263" s="3" t="s">
        <v>2249</v>
      </c>
      <c r="M263" s="3" t="s">
        <v>2250</v>
      </c>
      <c r="N263" s="3" t="s">
        <v>2251</v>
      </c>
      <c r="O263" s="3" t="s">
        <v>16</v>
      </c>
      <c r="P263" s="3" t="s">
        <v>2252</v>
      </c>
      <c r="Q263" s="3" t="s">
        <v>2253</v>
      </c>
      <c r="R263" s="3" t="s">
        <v>2254</v>
      </c>
      <c r="S263" s="3" t="s">
        <v>2255</v>
      </c>
      <c r="T263" s="3" t="s">
        <v>2256</v>
      </c>
      <c r="U263" s="3" t="s">
        <v>2257</v>
      </c>
      <c r="V263" s="3" t="s">
        <v>2258</v>
      </c>
      <c r="W263" s="3" t="s">
        <v>2259</v>
      </c>
      <c r="X263" s="3" t="s">
        <v>2250</v>
      </c>
    </row>
    <row r="264" spans="1:24" x14ac:dyDescent="0.25">
      <c r="A264" s="3" t="s">
        <v>13</v>
      </c>
      <c r="D264" s="3" t="s">
        <v>425</v>
      </c>
      <c r="E264" s="3" t="s">
        <v>426</v>
      </c>
      <c r="F264" s="3" t="s">
        <v>118</v>
      </c>
      <c r="G264" s="3" t="s">
        <v>207</v>
      </c>
      <c r="J264" s="3" t="s">
        <v>808</v>
      </c>
      <c r="K264" s="3" t="s">
        <v>165</v>
      </c>
      <c r="L264" s="3" t="s">
        <v>2260</v>
      </c>
      <c r="M264" s="3" t="s">
        <v>2261</v>
      </c>
      <c r="N264" s="3" t="s">
        <v>2262</v>
      </c>
      <c r="O264" s="3" t="s">
        <v>16</v>
      </c>
      <c r="P264" s="3" t="s">
        <v>2261</v>
      </c>
      <c r="Q264" s="3" t="s">
        <v>2263</v>
      </c>
      <c r="R264" s="3" t="s">
        <v>2264</v>
      </c>
      <c r="S264" s="3" t="s">
        <v>2265</v>
      </c>
      <c r="T264" s="3" t="s">
        <v>2266</v>
      </c>
      <c r="U264" s="3" t="s">
        <v>2267</v>
      </c>
      <c r="V264" s="3" t="s">
        <v>2268</v>
      </c>
      <c r="W264" s="3" t="s">
        <v>2269</v>
      </c>
      <c r="X264" s="3" t="s">
        <v>2261</v>
      </c>
    </row>
    <row r="265" spans="1:24" x14ac:dyDescent="0.25">
      <c r="A265" s="3" t="s">
        <v>13</v>
      </c>
      <c r="D265" s="3" t="s">
        <v>427</v>
      </c>
      <c r="E265" s="3" t="s">
        <v>428</v>
      </c>
      <c r="F265" s="3" t="s">
        <v>118</v>
      </c>
      <c r="G265" s="3" t="s">
        <v>207</v>
      </c>
      <c r="J265" s="3" t="s">
        <v>810</v>
      </c>
      <c r="K265" s="3" t="s">
        <v>165</v>
      </c>
      <c r="L265" s="3" t="s">
        <v>2270</v>
      </c>
      <c r="M265" s="3" t="s">
        <v>2271</v>
      </c>
      <c r="N265" s="3" t="s">
        <v>2272</v>
      </c>
      <c r="O265" s="3" t="s">
        <v>16</v>
      </c>
      <c r="P265" s="3" t="s">
        <v>2273</v>
      </c>
      <c r="Q265" s="3" t="s">
        <v>2274</v>
      </c>
      <c r="R265" s="3" t="s">
        <v>2275</v>
      </c>
      <c r="S265" s="3" t="s">
        <v>2276</v>
      </c>
      <c r="T265" s="3" t="s">
        <v>2277</v>
      </c>
      <c r="U265" s="3" t="s">
        <v>2278</v>
      </c>
      <c r="V265" s="3" t="s">
        <v>2279</v>
      </c>
      <c r="W265" s="3" t="s">
        <v>2280</v>
      </c>
      <c r="X265" s="3" t="s">
        <v>2281</v>
      </c>
    </row>
    <row r="266" spans="1:24" x14ac:dyDescent="0.25">
      <c r="A266" s="3" t="s">
        <v>13</v>
      </c>
      <c r="D266" s="3" t="s">
        <v>429</v>
      </c>
      <c r="E266" s="3" t="s">
        <v>430</v>
      </c>
      <c r="F266" s="3" t="s">
        <v>118</v>
      </c>
      <c r="G266" s="3" t="s">
        <v>207</v>
      </c>
      <c r="J266" s="3" t="s">
        <v>811</v>
      </c>
      <c r="K266" s="3" t="s">
        <v>165</v>
      </c>
      <c r="L266" s="3" t="s">
        <v>2282</v>
      </c>
      <c r="M266" s="3" t="s">
        <v>2283</v>
      </c>
      <c r="N266" s="3" t="s">
        <v>2284</v>
      </c>
      <c r="O266" s="3" t="s">
        <v>16</v>
      </c>
      <c r="P266" s="3" t="s">
        <v>2285</v>
      </c>
      <c r="Q266" s="3" t="s">
        <v>839</v>
      </c>
      <c r="R266" s="3" t="s">
        <v>2286</v>
      </c>
      <c r="S266" s="3" t="s">
        <v>2287</v>
      </c>
      <c r="T266" s="3" t="s">
        <v>2288</v>
      </c>
      <c r="U266" s="3" t="s">
        <v>2289</v>
      </c>
      <c r="V266" s="3" t="s">
        <v>2290</v>
      </c>
      <c r="W266" s="3" t="s">
        <v>2291</v>
      </c>
      <c r="X266" s="3" t="s">
        <v>2292</v>
      </c>
    </row>
    <row r="267" spans="1:24" x14ac:dyDescent="0.25">
      <c r="A267" s="3" t="s">
        <v>13</v>
      </c>
      <c r="D267" s="3" t="s">
        <v>431</v>
      </c>
      <c r="E267" s="3" t="s">
        <v>432</v>
      </c>
      <c r="F267" s="3" t="s">
        <v>118</v>
      </c>
      <c r="G267" s="3" t="s">
        <v>207</v>
      </c>
      <c r="J267" s="3" t="s">
        <v>449</v>
      </c>
      <c r="K267" s="3" t="s">
        <v>165</v>
      </c>
      <c r="L267" s="3" t="s">
        <v>2293</v>
      </c>
      <c r="M267" s="3" t="s">
        <v>2294</v>
      </c>
      <c r="N267" s="3" t="s">
        <v>2295</v>
      </c>
      <c r="O267" s="3" t="s">
        <v>16</v>
      </c>
      <c r="P267" s="3" t="s">
        <v>2296</v>
      </c>
      <c r="Q267" s="3" t="s">
        <v>2297</v>
      </c>
      <c r="R267" s="3" t="s">
        <v>2298</v>
      </c>
      <c r="S267" s="3" t="s">
        <v>2299</v>
      </c>
      <c r="T267" s="3" t="s">
        <v>2300</v>
      </c>
      <c r="U267" s="3" t="s">
        <v>2301</v>
      </c>
      <c r="V267" s="3" t="s">
        <v>2302</v>
      </c>
      <c r="W267" s="3" t="s">
        <v>2303</v>
      </c>
      <c r="X267" s="3" t="s">
        <v>2294</v>
      </c>
    </row>
    <row r="268" spans="1:24" x14ac:dyDescent="0.25">
      <c r="A268" s="3" t="s">
        <v>13</v>
      </c>
      <c r="D268" s="3" t="s">
        <v>433</v>
      </c>
      <c r="E268" s="3" t="s">
        <v>434</v>
      </c>
      <c r="F268" s="3" t="s">
        <v>118</v>
      </c>
      <c r="G268" s="3" t="s">
        <v>207</v>
      </c>
      <c r="J268" s="3" t="s">
        <v>812</v>
      </c>
      <c r="K268" s="3" t="s">
        <v>165</v>
      </c>
      <c r="L268" s="3" t="s">
        <v>2304</v>
      </c>
      <c r="M268" s="3" t="s">
        <v>2305</v>
      </c>
      <c r="N268" s="3" t="s">
        <v>2306</v>
      </c>
      <c r="O268" s="3" t="s">
        <v>16</v>
      </c>
      <c r="P268" s="3" t="s">
        <v>2307</v>
      </c>
      <c r="Q268" s="3" t="s">
        <v>2308</v>
      </c>
      <c r="R268" s="3" t="s">
        <v>2309</v>
      </c>
      <c r="S268" s="3" t="s">
        <v>2310</v>
      </c>
      <c r="T268" s="3" t="s">
        <v>2311</v>
      </c>
      <c r="U268" s="3" t="s">
        <v>2312</v>
      </c>
      <c r="V268" s="3" t="s">
        <v>2313</v>
      </c>
      <c r="W268" s="3" t="s">
        <v>2314</v>
      </c>
      <c r="X268" s="3" t="s">
        <v>2315</v>
      </c>
    </row>
    <row r="269" spans="1:24" x14ac:dyDescent="0.25">
      <c r="A269" s="3" t="s">
        <v>13</v>
      </c>
      <c r="D269" s="3" t="s">
        <v>435</v>
      </c>
      <c r="E269" s="3" t="s">
        <v>436</v>
      </c>
      <c r="F269" s="3" t="s">
        <v>118</v>
      </c>
      <c r="G269" s="3" t="s">
        <v>226</v>
      </c>
      <c r="J269" s="3" t="s">
        <v>966</v>
      </c>
      <c r="K269" s="3" t="s">
        <v>165</v>
      </c>
      <c r="L269" s="3" t="s">
        <v>2316</v>
      </c>
      <c r="M269" s="3" t="s">
        <v>1290</v>
      </c>
      <c r="N269" s="3" t="s">
        <v>2317</v>
      </c>
      <c r="O269" s="3" t="s">
        <v>16</v>
      </c>
      <c r="P269" s="3" t="s">
        <v>2318</v>
      </c>
      <c r="Q269" s="3" t="s">
        <v>2319</v>
      </c>
      <c r="R269" s="3" t="s">
        <v>2320</v>
      </c>
      <c r="S269" s="3" t="s">
        <v>2321</v>
      </c>
      <c r="T269" s="3" t="s">
        <v>2322</v>
      </c>
      <c r="U269" s="3" t="s">
        <v>2323</v>
      </c>
      <c r="V269" s="3" t="s">
        <v>2324</v>
      </c>
      <c r="W269" s="3" t="s">
        <v>2325</v>
      </c>
      <c r="X269" s="3" t="s">
        <v>2326</v>
      </c>
    </row>
    <row r="270" spans="1:24" x14ac:dyDescent="0.25">
      <c r="A270" s="3" t="s">
        <v>13</v>
      </c>
      <c r="D270" s="3" t="s">
        <v>437</v>
      </c>
      <c r="E270" s="3" t="s">
        <v>438</v>
      </c>
      <c r="F270" s="3" t="s">
        <v>118</v>
      </c>
      <c r="G270" s="3" t="s">
        <v>226</v>
      </c>
      <c r="J270" s="3" t="s">
        <v>968</v>
      </c>
      <c r="K270" s="3" t="s">
        <v>165</v>
      </c>
      <c r="L270" s="3" t="s">
        <v>2327</v>
      </c>
      <c r="M270" s="3" t="s">
        <v>2328</v>
      </c>
      <c r="N270" s="3" t="s">
        <v>2329</v>
      </c>
      <c r="O270" s="3" t="s">
        <v>16</v>
      </c>
      <c r="P270" s="3" t="s">
        <v>2330</v>
      </c>
      <c r="Q270" s="3" t="s">
        <v>2331</v>
      </c>
      <c r="R270" s="3" t="s">
        <v>2332</v>
      </c>
      <c r="S270" s="3" t="s">
        <v>2333</v>
      </c>
      <c r="T270" s="3" t="s">
        <v>2334</v>
      </c>
      <c r="U270" s="3" t="s">
        <v>2335</v>
      </c>
      <c r="V270" s="3" t="s">
        <v>2336</v>
      </c>
      <c r="W270" s="3" t="s">
        <v>2337</v>
      </c>
      <c r="X270" s="3" t="s">
        <v>2338</v>
      </c>
    </row>
    <row r="271" spans="1:24" x14ac:dyDescent="0.25">
      <c r="A271" s="3" t="s">
        <v>13</v>
      </c>
      <c r="D271" s="3" t="s">
        <v>439</v>
      </c>
      <c r="E271" s="3" t="s">
        <v>440</v>
      </c>
      <c r="F271" s="3" t="s">
        <v>118</v>
      </c>
      <c r="G271" s="3" t="s">
        <v>241</v>
      </c>
      <c r="J271" s="3" t="s">
        <v>987</v>
      </c>
      <c r="K271" s="3" t="s">
        <v>165</v>
      </c>
      <c r="L271" s="3" t="s">
        <v>889</v>
      </c>
      <c r="M271" s="3" t="s">
        <v>889</v>
      </c>
      <c r="N271" s="3" t="s">
        <v>16</v>
      </c>
      <c r="O271" s="3" t="s">
        <v>16</v>
      </c>
      <c r="P271" s="3" t="s">
        <v>889</v>
      </c>
      <c r="Q271" s="3" t="s">
        <v>889</v>
      </c>
      <c r="R271" s="3" t="s">
        <v>889</v>
      </c>
      <c r="S271" s="3" t="s">
        <v>889</v>
      </c>
      <c r="T271" s="3" t="s">
        <v>889</v>
      </c>
      <c r="U271" s="3" t="s">
        <v>889</v>
      </c>
      <c r="V271" s="3" t="s">
        <v>889</v>
      </c>
      <c r="W271" s="3" t="s">
        <v>889</v>
      </c>
      <c r="X271" s="3" t="s">
        <v>889</v>
      </c>
    </row>
    <row r="272" spans="1:24" x14ac:dyDescent="0.25">
      <c r="A272" s="3" t="s">
        <v>13</v>
      </c>
      <c r="D272" s="3" t="s">
        <v>441</v>
      </c>
      <c r="E272" s="3" t="s">
        <v>442</v>
      </c>
      <c r="F272" s="3" t="s">
        <v>118</v>
      </c>
      <c r="G272" s="3" t="s">
        <v>289</v>
      </c>
      <c r="J272" s="3" t="s">
        <v>988</v>
      </c>
      <c r="K272" s="3" t="s">
        <v>165</v>
      </c>
      <c r="L272" s="3" t="s">
        <v>2339</v>
      </c>
      <c r="M272" s="3" t="s">
        <v>2340</v>
      </c>
      <c r="N272" s="3" t="s">
        <v>2341</v>
      </c>
      <c r="O272" s="3" t="s">
        <v>16</v>
      </c>
      <c r="P272" s="3" t="s">
        <v>2342</v>
      </c>
      <c r="Q272" s="3" t="s">
        <v>2343</v>
      </c>
      <c r="R272" s="3" t="s">
        <v>2113</v>
      </c>
      <c r="S272" s="3" t="s">
        <v>2344</v>
      </c>
      <c r="T272" s="3" t="s">
        <v>2345</v>
      </c>
      <c r="U272" s="3" t="s">
        <v>2346</v>
      </c>
      <c r="V272" s="3" t="s">
        <v>2347</v>
      </c>
      <c r="W272" s="3" t="s">
        <v>2348</v>
      </c>
      <c r="X272" s="3" t="s">
        <v>2349</v>
      </c>
    </row>
    <row r="273" spans="1:24" x14ac:dyDescent="0.25">
      <c r="A273" s="3" t="s">
        <v>13</v>
      </c>
      <c r="D273" s="3" t="s">
        <v>443</v>
      </c>
      <c r="E273" s="3" t="s">
        <v>444</v>
      </c>
      <c r="F273" s="3" t="s">
        <v>118</v>
      </c>
      <c r="G273" s="3" t="s">
        <v>289</v>
      </c>
      <c r="J273" s="3" t="s">
        <v>817</v>
      </c>
      <c r="K273" s="3" t="s">
        <v>165</v>
      </c>
      <c r="L273" s="3" t="s">
        <v>2350</v>
      </c>
      <c r="M273" s="3" t="s">
        <v>2351</v>
      </c>
      <c r="N273" s="3" t="s">
        <v>2352</v>
      </c>
      <c r="O273" s="3" t="s">
        <v>16</v>
      </c>
      <c r="P273" s="3" t="s">
        <v>2353</v>
      </c>
      <c r="Q273" s="3" t="s">
        <v>2354</v>
      </c>
      <c r="R273" s="3" t="s">
        <v>2355</v>
      </c>
      <c r="S273" s="3" t="s">
        <v>2356</v>
      </c>
      <c r="T273" s="3" t="s">
        <v>2357</v>
      </c>
      <c r="U273" s="3" t="s">
        <v>2358</v>
      </c>
      <c r="V273" s="3" t="s">
        <v>2093</v>
      </c>
      <c r="W273" s="3" t="s">
        <v>2359</v>
      </c>
      <c r="X273" s="3" t="s">
        <v>2351</v>
      </c>
    </row>
    <row r="274" spans="1:24" x14ac:dyDescent="0.25">
      <c r="A274" s="3" t="s">
        <v>13</v>
      </c>
      <c r="D274" s="3" t="s">
        <v>445</v>
      </c>
      <c r="E274" s="3" t="s">
        <v>446</v>
      </c>
      <c r="F274" s="3" t="s">
        <v>118</v>
      </c>
      <c r="G274" s="3" t="s">
        <v>289</v>
      </c>
      <c r="J274" s="3" t="s">
        <v>819</v>
      </c>
      <c r="K274" s="3" t="s">
        <v>165</v>
      </c>
      <c r="L274" s="3" t="s">
        <v>2360</v>
      </c>
      <c r="M274" s="3" t="s">
        <v>2361</v>
      </c>
      <c r="N274" s="3" t="s">
        <v>2362</v>
      </c>
      <c r="O274" s="3" t="s">
        <v>16</v>
      </c>
      <c r="P274" s="3" t="s">
        <v>2363</v>
      </c>
      <c r="Q274" s="3" t="s">
        <v>1783</v>
      </c>
      <c r="R274" s="3" t="s">
        <v>2364</v>
      </c>
      <c r="S274" s="3" t="s">
        <v>2365</v>
      </c>
      <c r="T274" s="3" t="s">
        <v>2366</v>
      </c>
      <c r="U274" s="3" t="s">
        <v>2367</v>
      </c>
      <c r="V274" s="3" t="s">
        <v>2368</v>
      </c>
      <c r="W274" s="3" t="s">
        <v>2369</v>
      </c>
      <c r="X274" s="3" t="s">
        <v>2370</v>
      </c>
    </row>
    <row r="275" spans="1:24" x14ac:dyDescent="0.25">
      <c r="A275" s="3" t="s">
        <v>13</v>
      </c>
      <c r="D275" s="3" t="s">
        <v>447</v>
      </c>
      <c r="E275" s="3" t="s">
        <v>448</v>
      </c>
      <c r="F275" s="3" t="s">
        <v>118</v>
      </c>
      <c r="G275" s="3" t="s">
        <v>289</v>
      </c>
      <c r="J275" s="3" t="s">
        <v>980</v>
      </c>
      <c r="K275" s="3" t="s">
        <v>165</v>
      </c>
      <c r="L275" s="3" t="s">
        <v>2371</v>
      </c>
      <c r="M275" s="3" t="s">
        <v>1180</v>
      </c>
      <c r="N275" s="3" t="s">
        <v>2372</v>
      </c>
      <c r="O275" s="3" t="s">
        <v>16</v>
      </c>
      <c r="P275" s="3" t="s">
        <v>2373</v>
      </c>
      <c r="Q275" s="3" t="s">
        <v>2374</v>
      </c>
      <c r="R275" s="3" t="s">
        <v>2375</v>
      </c>
      <c r="S275" s="3" t="s">
        <v>2376</v>
      </c>
      <c r="T275" s="3" t="s">
        <v>2377</v>
      </c>
      <c r="U275" s="3" t="s">
        <v>2378</v>
      </c>
      <c r="V275" s="3" t="s">
        <v>2379</v>
      </c>
      <c r="W275" s="3" t="s">
        <v>2380</v>
      </c>
      <c r="X275" s="3" t="s">
        <v>2381</v>
      </c>
    </row>
    <row r="276" spans="1:24" x14ac:dyDescent="0.25">
      <c r="A276" s="3" t="s">
        <v>13</v>
      </c>
      <c r="D276" s="3" t="s">
        <v>622</v>
      </c>
      <c r="E276" s="3" t="s">
        <v>623</v>
      </c>
      <c r="F276" s="3" t="s">
        <v>459</v>
      </c>
      <c r="G276" s="3" t="s">
        <v>162</v>
      </c>
      <c r="J276" s="3" t="s">
        <v>820</v>
      </c>
      <c r="K276" s="3" t="s">
        <v>360</v>
      </c>
      <c r="L276" s="3" t="s">
        <v>2382</v>
      </c>
      <c r="M276" s="3" t="s">
        <v>2383</v>
      </c>
      <c r="N276" s="3" t="s">
        <v>2384</v>
      </c>
      <c r="O276" s="3" t="s">
        <v>16</v>
      </c>
      <c r="P276" s="3" t="s">
        <v>2385</v>
      </c>
      <c r="Q276" s="3" t="s">
        <v>2385</v>
      </c>
      <c r="R276" s="3" t="s">
        <v>2386</v>
      </c>
      <c r="S276" s="3" t="s">
        <v>2387</v>
      </c>
      <c r="T276" s="3" t="s">
        <v>2388</v>
      </c>
      <c r="U276" s="3" t="s">
        <v>2389</v>
      </c>
      <c r="V276" s="3" t="s">
        <v>2390</v>
      </c>
      <c r="W276" s="3" t="s">
        <v>2390</v>
      </c>
      <c r="X276" s="3" t="s">
        <v>2383</v>
      </c>
    </row>
    <row r="277" spans="1:24" x14ac:dyDescent="0.25">
      <c r="A277" s="3" t="s">
        <v>13</v>
      </c>
      <c r="D277" s="3" t="s">
        <v>624</v>
      </c>
      <c r="E277" s="3" t="s">
        <v>625</v>
      </c>
      <c r="F277" s="3" t="s">
        <v>459</v>
      </c>
      <c r="G277" s="3" t="s">
        <v>162</v>
      </c>
      <c r="J277" s="3" t="s">
        <v>821</v>
      </c>
      <c r="K277" s="3" t="s">
        <v>360</v>
      </c>
      <c r="L277" s="3" t="s">
        <v>2391</v>
      </c>
      <c r="M277" s="3" t="s">
        <v>2392</v>
      </c>
      <c r="N277" s="3" t="s">
        <v>2393</v>
      </c>
      <c r="O277" s="3" t="s">
        <v>16</v>
      </c>
      <c r="P277" s="3" t="s">
        <v>2394</v>
      </c>
      <c r="Q277" s="3" t="s">
        <v>2394</v>
      </c>
      <c r="R277" s="3" t="s">
        <v>2395</v>
      </c>
      <c r="S277" s="3" t="s">
        <v>2395</v>
      </c>
      <c r="T277" s="3" t="s">
        <v>2396</v>
      </c>
      <c r="U277" s="3" t="s">
        <v>2397</v>
      </c>
      <c r="V277" s="3" t="s">
        <v>2398</v>
      </c>
      <c r="W277" s="3" t="s">
        <v>2398</v>
      </c>
      <c r="X277" s="3" t="s">
        <v>2398</v>
      </c>
    </row>
    <row r="278" spans="1:24" x14ac:dyDescent="0.25">
      <c r="A278" s="3" t="s">
        <v>13</v>
      </c>
      <c r="D278" s="3" t="s">
        <v>734</v>
      </c>
      <c r="E278" s="3" t="s">
        <v>735</v>
      </c>
      <c r="F278" s="3" t="s">
        <v>459</v>
      </c>
      <c r="G278" s="3" t="s">
        <v>162</v>
      </c>
      <c r="J278" s="3" t="s">
        <v>981</v>
      </c>
      <c r="K278" s="3" t="s">
        <v>360</v>
      </c>
      <c r="L278" s="3" t="s">
        <v>2399</v>
      </c>
      <c r="M278" s="3" t="s">
        <v>1963</v>
      </c>
      <c r="N278" s="3" t="s">
        <v>2400</v>
      </c>
      <c r="O278" s="3" t="s">
        <v>16</v>
      </c>
      <c r="P278" s="3" t="s">
        <v>2401</v>
      </c>
      <c r="Q278" s="3" t="s">
        <v>2401</v>
      </c>
      <c r="R278" s="3" t="s">
        <v>2402</v>
      </c>
      <c r="S278" s="3" t="s">
        <v>2402</v>
      </c>
      <c r="T278" s="3" t="s">
        <v>2402</v>
      </c>
      <c r="U278" s="3" t="s">
        <v>2403</v>
      </c>
      <c r="V278" s="3" t="s">
        <v>2404</v>
      </c>
      <c r="W278" s="3" t="s">
        <v>2405</v>
      </c>
      <c r="X278" s="3" t="s">
        <v>1963</v>
      </c>
    </row>
    <row r="279" spans="1:24" x14ac:dyDescent="0.25">
      <c r="A279" s="3" t="s">
        <v>13</v>
      </c>
      <c r="D279" s="3" t="s">
        <v>736</v>
      </c>
      <c r="E279" s="3" t="s">
        <v>737</v>
      </c>
      <c r="F279" s="3" t="s">
        <v>459</v>
      </c>
      <c r="G279" s="3" t="s">
        <v>162</v>
      </c>
      <c r="J279" s="3" t="s">
        <v>981</v>
      </c>
      <c r="K279" s="3" t="s">
        <v>360</v>
      </c>
      <c r="L279" s="3" t="s">
        <v>2406</v>
      </c>
      <c r="M279" s="3" t="s">
        <v>2407</v>
      </c>
      <c r="N279" s="3" t="s">
        <v>2408</v>
      </c>
      <c r="O279" s="3" t="s">
        <v>16</v>
      </c>
      <c r="P279" s="3" t="s">
        <v>2409</v>
      </c>
      <c r="Q279" s="3" t="s">
        <v>2409</v>
      </c>
      <c r="R279" s="3" t="s">
        <v>2410</v>
      </c>
      <c r="S279" s="3" t="s">
        <v>2410</v>
      </c>
      <c r="T279" s="3" t="s">
        <v>2411</v>
      </c>
      <c r="U279" s="3" t="s">
        <v>2412</v>
      </c>
      <c r="V279" s="3" t="s">
        <v>2413</v>
      </c>
      <c r="W279" s="3" t="s">
        <v>2414</v>
      </c>
      <c r="X279" s="3" t="s">
        <v>2407</v>
      </c>
    </row>
    <row r="280" spans="1:24" x14ac:dyDescent="0.25">
      <c r="A280" s="3" t="s">
        <v>13</v>
      </c>
      <c r="D280" s="3" t="s">
        <v>738</v>
      </c>
      <c r="E280" s="3" t="s">
        <v>739</v>
      </c>
      <c r="F280" s="3" t="s">
        <v>459</v>
      </c>
      <c r="G280" s="3" t="s">
        <v>162</v>
      </c>
      <c r="J280" s="3" t="s">
        <v>983</v>
      </c>
      <c r="K280" s="3" t="s">
        <v>360</v>
      </c>
      <c r="L280" s="3" t="s">
        <v>2415</v>
      </c>
      <c r="M280" s="3" t="s">
        <v>2416</v>
      </c>
      <c r="N280" s="3" t="s">
        <v>2417</v>
      </c>
      <c r="O280" s="3" t="s">
        <v>16</v>
      </c>
      <c r="P280" s="3" t="s">
        <v>2418</v>
      </c>
      <c r="Q280" s="3" t="s">
        <v>2418</v>
      </c>
      <c r="R280" s="3" t="s">
        <v>2419</v>
      </c>
      <c r="S280" s="3" t="s">
        <v>2419</v>
      </c>
      <c r="T280" s="3" t="s">
        <v>2420</v>
      </c>
      <c r="U280" s="3" t="s">
        <v>2420</v>
      </c>
      <c r="V280" s="3" t="s">
        <v>2421</v>
      </c>
      <c r="W280" s="3" t="s">
        <v>2422</v>
      </c>
      <c r="X280" s="3" t="s">
        <v>2423</v>
      </c>
    </row>
    <row r="281" spans="1:24" x14ac:dyDescent="0.25">
      <c r="A281" s="3" t="s">
        <v>13</v>
      </c>
      <c r="D281" s="3" t="s">
        <v>740</v>
      </c>
      <c r="E281" s="3" t="s">
        <v>741</v>
      </c>
      <c r="F281" s="3" t="s">
        <v>459</v>
      </c>
      <c r="G281" s="3" t="s">
        <v>162</v>
      </c>
      <c r="J281" s="3" t="s">
        <v>823</v>
      </c>
      <c r="K281" s="3" t="s">
        <v>360</v>
      </c>
      <c r="L281" s="3" t="s">
        <v>2424</v>
      </c>
      <c r="M281" s="3" t="s">
        <v>2425</v>
      </c>
      <c r="N281" s="3" t="s">
        <v>2426</v>
      </c>
      <c r="O281" s="3" t="s">
        <v>16</v>
      </c>
      <c r="P281" s="3" t="s">
        <v>2427</v>
      </c>
      <c r="Q281" s="3" t="s">
        <v>2428</v>
      </c>
      <c r="R281" s="3" t="s">
        <v>2429</v>
      </c>
      <c r="S281" s="3" t="s">
        <v>2430</v>
      </c>
      <c r="T281" s="3" t="s">
        <v>2431</v>
      </c>
      <c r="U281" s="3" t="s">
        <v>2432</v>
      </c>
      <c r="V281" s="3" t="s">
        <v>2433</v>
      </c>
      <c r="W281" s="3" t="s">
        <v>2434</v>
      </c>
      <c r="X281" s="3" t="s">
        <v>2434</v>
      </c>
    </row>
    <row r="282" spans="1:24" x14ac:dyDescent="0.25">
      <c r="A282" s="3" t="s">
        <v>13</v>
      </c>
      <c r="D282" s="3" t="s">
        <v>742</v>
      </c>
      <c r="E282" s="3" t="s">
        <v>743</v>
      </c>
      <c r="F282" s="3" t="s">
        <v>459</v>
      </c>
      <c r="G282" s="3" t="s">
        <v>162</v>
      </c>
      <c r="J282" s="3" t="s">
        <v>823</v>
      </c>
      <c r="K282" s="3" t="s">
        <v>360</v>
      </c>
      <c r="L282" s="3" t="s">
        <v>2435</v>
      </c>
      <c r="M282" s="3" t="s">
        <v>2436</v>
      </c>
      <c r="N282" s="3" t="s">
        <v>2437</v>
      </c>
      <c r="O282" s="3" t="s">
        <v>16</v>
      </c>
      <c r="P282" s="3" t="s">
        <v>2438</v>
      </c>
      <c r="Q282" s="3" t="s">
        <v>2438</v>
      </c>
      <c r="R282" s="3" t="s">
        <v>2439</v>
      </c>
      <c r="S282" s="3" t="s">
        <v>2439</v>
      </c>
      <c r="T282" s="3" t="s">
        <v>2440</v>
      </c>
      <c r="U282" s="3" t="s">
        <v>2441</v>
      </c>
      <c r="V282" s="3" t="s">
        <v>2442</v>
      </c>
      <c r="W282" s="3" t="s">
        <v>2443</v>
      </c>
      <c r="X282" s="3" t="s">
        <v>2443</v>
      </c>
    </row>
    <row r="283" spans="1:24" x14ac:dyDescent="0.25">
      <c r="A283" s="3" t="s">
        <v>13</v>
      </c>
      <c r="D283" s="3" t="s">
        <v>636</v>
      </c>
      <c r="E283" s="3" t="s">
        <v>637</v>
      </c>
      <c r="F283" s="3" t="s">
        <v>459</v>
      </c>
      <c r="G283" s="3" t="s">
        <v>162</v>
      </c>
      <c r="J283" s="3" t="s">
        <v>823</v>
      </c>
      <c r="K283" s="3" t="s">
        <v>360</v>
      </c>
      <c r="L283" s="3" t="s">
        <v>2444</v>
      </c>
      <c r="M283" s="3" t="s">
        <v>2445</v>
      </c>
      <c r="N283" s="3" t="s">
        <v>2446</v>
      </c>
      <c r="O283" s="3" t="s">
        <v>16</v>
      </c>
      <c r="P283" s="3" t="s">
        <v>2444</v>
      </c>
      <c r="Q283" s="3" t="s">
        <v>2447</v>
      </c>
      <c r="R283" s="3" t="s">
        <v>2448</v>
      </c>
      <c r="S283" s="3" t="s">
        <v>2449</v>
      </c>
      <c r="T283" s="3" t="s">
        <v>2450</v>
      </c>
      <c r="U283" s="3" t="s">
        <v>2451</v>
      </c>
      <c r="V283" s="3" t="s">
        <v>2451</v>
      </c>
      <c r="W283" s="3" t="s">
        <v>2445</v>
      </c>
      <c r="X283" s="3" t="s">
        <v>2445</v>
      </c>
    </row>
    <row r="284" spans="1:24" x14ac:dyDescent="0.25">
      <c r="A284" s="3" t="s">
        <v>13</v>
      </c>
      <c r="D284" s="3" t="s">
        <v>744</v>
      </c>
      <c r="E284" s="3" t="s">
        <v>745</v>
      </c>
      <c r="F284" s="3" t="s">
        <v>459</v>
      </c>
      <c r="G284" s="3" t="s">
        <v>162</v>
      </c>
      <c r="J284" s="3" t="s">
        <v>823</v>
      </c>
      <c r="K284" s="3" t="s">
        <v>360</v>
      </c>
      <c r="L284" s="3" t="s">
        <v>2452</v>
      </c>
      <c r="M284" s="3" t="s">
        <v>2453</v>
      </c>
      <c r="N284" s="3" t="s">
        <v>2408</v>
      </c>
      <c r="O284" s="3" t="s">
        <v>16</v>
      </c>
      <c r="P284" s="3" t="s">
        <v>2454</v>
      </c>
      <c r="Q284" s="3" t="s">
        <v>2455</v>
      </c>
      <c r="R284" s="3" t="s">
        <v>2456</v>
      </c>
      <c r="S284" s="3" t="s">
        <v>2457</v>
      </c>
      <c r="T284" s="3" t="s">
        <v>2458</v>
      </c>
      <c r="U284" s="3" t="s">
        <v>2365</v>
      </c>
      <c r="V284" s="3" t="s">
        <v>2453</v>
      </c>
      <c r="W284" s="3" t="s">
        <v>2453</v>
      </c>
      <c r="X284" s="3" t="s">
        <v>2453</v>
      </c>
    </row>
    <row r="285" spans="1:24" x14ac:dyDescent="0.25">
      <c r="A285" s="3" t="s">
        <v>13</v>
      </c>
      <c r="D285" s="3" t="s">
        <v>640</v>
      </c>
      <c r="E285" s="3" t="s">
        <v>641</v>
      </c>
      <c r="F285" s="3" t="s">
        <v>459</v>
      </c>
      <c r="G285" s="3" t="s">
        <v>162</v>
      </c>
      <c r="J285" s="3" t="s">
        <v>823</v>
      </c>
      <c r="K285" s="3" t="s">
        <v>360</v>
      </c>
      <c r="L285" s="3" t="s">
        <v>1677</v>
      </c>
      <c r="M285" s="3" t="s">
        <v>2459</v>
      </c>
      <c r="N285" s="3" t="s">
        <v>2460</v>
      </c>
      <c r="O285" s="3" t="s">
        <v>16</v>
      </c>
      <c r="P285" s="3" t="s">
        <v>2461</v>
      </c>
      <c r="Q285" s="3" t="s">
        <v>2461</v>
      </c>
      <c r="R285" s="3" t="s">
        <v>1648</v>
      </c>
      <c r="S285" s="3" t="s">
        <v>2462</v>
      </c>
      <c r="T285" s="3" t="s">
        <v>2463</v>
      </c>
      <c r="U285" s="3" t="s">
        <v>2464</v>
      </c>
      <c r="V285" s="3" t="s">
        <v>2465</v>
      </c>
      <c r="W285" s="3" t="s">
        <v>2459</v>
      </c>
      <c r="X285" s="3" t="s">
        <v>2459</v>
      </c>
    </row>
    <row r="286" spans="1:24" x14ac:dyDescent="0.25">
      <c r="A286" s="3" t="s">
        <v>13</v>
      </c>
      <c r="D286" s="3" t="s">
        <v>642</v>
      </c>
      <c r="E286" s="3" t="s">
        <v>643</v>
      </c>
      <c r="F286" s="3" t="s">
        <v>459</v>
      </c>
      <c r="G286" s="3" t="s">
        <v>162</v>
      </c>
      <c r="J286" s="3" t="s">
        <v>824</v>
      </c>
      <c r="K286" s="3" t="s">
        <v>360</v>
      </c>
      <c r="L286" s="3" t="s">
        <v>2466</v>
      </c>
      <c r="M286" s="3" t="s">
        <v>2467</v>
      </c>
      <c r="N286" s="3" t="s">
        <v>2468</v>
      </c>
      <c r="O286" s="3" t="s">
        <v>16</v>
      </c>
      <c r="P286" s="3" t="s">
        <v>2469</v>
      </c>
      <c r="Q286" s="3" t="s">
        <v>2469</v>
      </c>
      <c r="R286" s="3" t="s">
        <v>2470</v>
      </c>
      <c r="S286" s="3" t="s">
        <v>2470</v>
      </c>
      <c r="T286" s="3" t="s">
        <v>2471</v>
      </c>
      <c r="U286" s="3" t="s">
        <v>2471</v>
      </c>
      <c r="V286" s="3" t="s">
        <v>2472</v>
      </c>
      <c r="W286" s="3" t="s">
        <v>2473</v>
      </c>
      <c r="X286" s="3" t="s">
        <v>2473</v>
      </c>
    </row>
    <row r="287" spans="1:24" x14ac:dyDescent="0.25">
      <c r="A287" s="3" t="s">
        <v>13</v>
      </c>
      <c r="D287" s="3" t="s">
        <v>746</v>
      </c>
      <c r="E287" s="3" t="s">
        <v>747</v>
      </c>
      <c r="F287" s="3" t="s">
        <v>459</v>
      </c>
      <c r="G287" s="3" t="s">
        <v>162</v>
      </c>
      <c r="J287" s="3" t="s">
        <v>984</v>
      </c>
      <c r="K287" s="3" t="s">
        <v>360</v>
      </c>
      <c r="L287" s="3" t="s">
        <v>2474</v>
      </c>
      <c r="M287" s="3" t="s">
        <v>2475</v>
      </c>
      <c r="N287" s="3" t="s">
        <v>2476</v>
      </c>
      <c r="O287" s="3" t="s">
        <v>16</v>
      </c>
      <c r="P287" s="3" t="s">
        <v>2477</v>
      </c>
      <c r="Q287" s="3" t="s">
        <v>2477</v>
      </c>
      <c r="R287" s="3" t="s">
        <v>2478</v>
      </c>
      <c r="S287" s="3" t="s">
        <v>2479</v>
      </c>
      <c r="T287" s="3" t="s">
        <v>2480</v>
      </c>
      <c r="U287" s="3" t="s">
        <v>2481</v>
      </c>
      <c r="V287" s="3" t="s">
        <v>2482</v>
      </c>
      <c r="W287" s="3" t="s">
        <v>2483</v>
      </c>
      <c r="X287" s="3" t="s">
        <v>2484</v>
      </c>
    </row>
    <row r="288" spans="1:24" x14ac:dyDescent="0.25">
      <c r="A288" s="3" t="s">
        <v>13</v>
      </c>
      <c r="D288" s="3" t="s">
        <v>646</v>
      </c>
      <c r="E288" s="3" t="s">
        <v>647</v>
      </c>
      <c r="F288" s="3" t="s">
        <v>459</v>
      </c>
      <c r="G288" s="3" t="s">
        <v>162</v>
      </c>
      <c r="J288" s="3" t="s">
        <v>826</v>
      </c>
      <c r="K288" s="3" t="s">
        <v>360</v>
      </c>
      <c r="L288" s="3" t="s">
        <v>2485</v>
      </c>
      <c r="M288" s="3" t="s">
        <v>2486</v>
      </c>
      <c r="N288" s="3" t="s">
        <v>2487</v>
      </c>
      <c r="O288" s="3" t="s">
        <v>16</v>
      </c>
      <c r="P288" s="3" t="s">
        <v>2488</v>
      </c>
      <c r="Q288" s="3" t="s">
        <v>2489</v>
      </c>
      <c r="R288" s="3" t="s">
        <v>2490</v>
      </c>
      <c r="S288" s="3" t="s">
        <v>2491</v>
      </c>
      <c r="T288" s="3" t="s">
        <v>2491</v>
      </c>
      <c r="U288" s="3" t="s">
        <v>2478</v>
      </c>
      <c r="V288" s="3" t="s">
        <v>2492</v>
      </c>
      <c r="W288" s="3" t="s">
        <v>2493</v>
      </c>
      <c r="X288" s="3" t="s">
        <v>2486</v>
      </c>
    </row>
    <row r="289" spans="1:24" x14ac:dyDescent="0.25">
      <c r="A289" s="3" t="s">
        <v>13</v>
      </c>
      <c r="D289" s="3" t="s">
        <v>648</v>
      </c>
      <c r="E289" s="3" t="s">
        <v>649</v>
      </c>
      <c r="F289" s="3" t="s">
        <v>459</v>
      </c>
      <c r="G289" s="3" t="s">
        <v>162</v>
      </c>
      <c r="J289" s="3" t="s">
        <v>826</v>
      </c>
      <c r="K289" s="3" t="s">
        <v>360</v>
      </c>
      <c r="L289" s="3" t="s">
        <v>2494</v>
      </c>
      <c r="M289" s="3" t="s">
        <v>2495</v>
      </c>
      <c r="N289" s="3" t="s">
        <v>2496</v>
      </c>
      <c r="O289" s="3" t="s">
        <v>16</v>
      </c>
      <c r="P289" s="3" t="s">
        <v>2497</v>
      </c>
      <c r="Q289" s="3" t="s">
        <v>2497</v>
      </c>
      <c r="R289" s="3" t="s">
        <v>2497</v>
      </c>
      <c r="S289" s="3" t="s">
        <v>2498</v>
      </c>
      <c r="T289" s="3" t="s">
        <v>2499</v>
      </c>
      <c r="U289" s="3" t="s">
        <v>2500</v>
      </c>
      <c r="V289" s="3" t="s">
        <v>2501</v>
      </c>
      <c r="W289" s="3" t="s">
        <v>2502</v>
      </c>
      <c r="X289" s="3" t="s">
        <v>2495</v>
      </c>
    </row>
    <row r="290" spans="1:24" x14ac:dyDescent="0.25">
      <c r="A290" s="3" t="s">
        <v>13</v>
      </c>
      <c r="D290" s="3" t="s">
        <v>650</v>
      </c>
      <c r="E290" s="3" t="s">
        <v>651</v>
      </c>
      <c r="F290" s="3" t="s">
        <v>459</v>
      </c>
      <c r="G290" s="3" t="s">
        <v>162</v>
      </c>
      <c r="J290" s="3" t="s">
        <v>826</v>
      </c>
      <c r="K290" s="3" t="s">
        <v>360</v>
      </c>
      <c r="L290" s="3" t="s">
        <v>2503</v>
      </c>
      <c r="M290" s="3" t="s">
        <v>2504</v>
      </c>
      <c r="N290" s="3" t="s">
        <v>2505</v>
      </c>
      <c r="O290" s="3" t="s">
        <v>16</v>
      </c>
      <c r="P290" s="3" t="s">
        <v>2506</v>
      </c>
      <c r="Q290" s="3" t="s">
        <v>2506</v>
      </c>
      <c r="R290" s="3" t="s">
        <v>2507</v>
      </c>
      <c r="S290" s="3" t="s">
        <v>2508</v>
      </c>
      <c r="T290" s="3" t="s">
        <v>2509</v>
      </c>
      <c r="U290" s="3" t="s">
        <v>2510</v>
      </c>
      <c r="V290" s="3" t="s">
        <v>2511</v>
      </c>
      <c r="W290" s="3" t="s">
        <v>2512</v>
      </c>
      <c r="X290" s="3" t="s">
        <v>2504</v>
      </c>
    </row>
    <row r="291" spans="1:24" x14ac:dyDescent="0.25">
      <c r="A291" s="3" t="s">
        <v>13</v>
      </c>
      <c r="D291" s="3" t="s">
        <v>748</v>
      </c>
      <c r="E291" s="3" t="s">
        <v>749</v>
      </c>
      <c r="F291" s="3" t="s">
        <v>459</v>
      </c>
      <c r="G291" s="3" t="s">
        <v>162</v>
      </c>
      <c r="J291" s="3" t="s">
        <v>826</v>
      </c>
      <c r="K291" s="3" t="s">
        <v>360</v>
      </c>
      <c r="L291" s="3" t="s">
        <v>2513</v>
      </c>
      <c r="M291" s="3" t="s">
        <v>2514</v>
      </c>
      <c r="N291" s="3" t="s">
        <v>2515</v>
      </c>
      <c r="O291" s="3" t="s">
        <v>16</v>
      </c>
      <c r="P291" s="3" t="s">
        <v>2516</v>
      </c>
      <c r="Q291" s="3" t="s">
        <v>2517</v>
      </c>
      <c r="R291" s="3" t="s">
        <v>2518</v>
      </c>
      <c r="S291" s="3" t="s">
        <v>2518</v>
      </c>
      <c r="T291" s="3" t="s">
        <v>2519</v>
      </c>
      <c r="U291" s="3" t="s">
        <v>2520</v>
      </c>
      <c r="V291" s="3" t="s">
        <v>2521</v>
      </c>
      <c r="W291" s="3" t="s">
        <v>2489</v>
      </c>
      <c r="X291" s="3" t="s">
        <v>2489</v>
      </c>
    </row>
    <row r="292" spans="1:24" x14ac:dyDescent="0.25">
      <c r="A292" s="3" t="s">
        <v>13</v>
      </c>
      <c r="D292" s="3" t="s">
        <v>654</v>
      </c>
      <c r="E292" s="3" t="s">
        <v>655</v>
      </c>
      <c r="F292" s="3" t="s">
        <v>459</v>
      </c>
      <c r="G292" s="3" t="s">
        <v>162</v>
      </c>
      <c r="J292" s="3" t="s">
        <v>826</v>
      </c>
      <c r="K292" s="3" t="s">
        <v>360</v>
      </c>
      <c r="L292" s="3" t="s">
        <v>2522</v>
      </c>
      <c r="M292" s="3" t="s">
        <v>2523</v>
      </c>
      <c r="N292" s="3" t="s">
        <v>2524</v>
      </c>
      <c r="O292" s="3" t="s">
        <v>16</v>
      </c>
      <c r="P292" s="3" t="s">
        <v>2525</v>
      </c>
      <c r="Q292" s="3" t="s">
        <v>2526</v>
      </c>
      <c r="R292" s="3" t="s">
        <v>2527</v>
      </c>
      <c r="S292" s="3" t="s">
        <v>2528</v>
      </c>
      <c r="T292" s="3" t="s">
        <v>2529</v>
      </c>
      <c r="U292" s="3" t="s">
        <v>1975</v>
      </c>
      <c r="V292" s="3" t="s">
        <v>2530</v>
      </c>
      <c r="W292" s="3" t="s">
        <v>2531</v>
      </c>
      <c r="X292" s="3" t="s">
        <v>2523</v>
      </c>
    </row>
    <row r="293" spans="1:24" x14ac:dyDescent="0.25">
      <c r="A293" s="3" t="s">
        <v>13</v>
      </c>
      <c r="D293" s="3" t="s">
        <v>656</v>
      </c>
      <c r="E293" s="3" t="s">
        <v>657</v>
      </c>
      <c r="F293" s="3" t="s">
        <v>459</v>
      </c>
      <c r="G293" s="3" t="s">
        <v>162</v>
      </c>
      <c r="J293" s="3" t="s">
        <v>827</v>
      </c>
      <c r="K293" s="3" t="s">
        <v>360</v>
      </c>
      <c r="L293" s="3" t="s">
        <v>2532</v>
      </c>
      <c r="M293" s="3" t="s">
        <v>2533</v>
      </c>
      <c r="N293" s="3" t="s">
        <v>2534</v>
      </c>
      <c r="O293" s="3" t="s">
        <v>16</v>
      </c>
      <c r="P293" s="3" t="s">
        <v>2535</v>
      </c>
      <c r="Q293" s="3" t="s">
        <v>2535</v>
      </c>
      <c r="R293" s="3" t="s">
        <v>2535</v>
      </c>
      <c r="S293" s="3" t="s">
        <v>2536</v>
      </c>
      <c r="T293" s="3" t="s">
        <v>2536</v>
      </c>
      <c r="U293" s="3" t="s">
        <v>2498</v>
      </c>
      <c r="V293" s="3" t="s">
        <v>2498</v>
      </c>
      <c r="W293" s="3" t="s">
        <v>2533</v>
      </c>
      <c r="X293" s="3" t="s">
        <v>2533</v>
      </c>
    </row>
    <row r="294" spans="1:24" x14ac:dyDescent="0.25">
      <c r="A294" s="3" t="s">
        <v>13</v>
      </c>
      <c r="D294" s="3" t="s">
        <v>750</v>
      </c>
      <c r="E294" s="3" t="s">
        <v>751</v>
      </c>
      <c r="F294" s="3" t="s">
        <v>459</v>
      </c>
      <c r="G294" s="3" t="s">
        <v>162</v>
      </c>
      <c r="J294" s="3" t="s">
        <v>985</v>
      </c>
      <c r="K294" s="3" t="s">
        <v>360</v>
      </c>
      <c r="L294" s="3" t="s">
        <v>2537</v>
      </c>
      <c r="M294" s="3" t="s">
        <v>2538</v>
      </c>
      <c r="N294" s="3" t="s">
        <v>2539</v>
      </c>
      <c r="O294" s="3" t="s">
        <v>16</v>
      </c>
      <c r="P294" s="3" t="s">
        <v>2540</v>
      </c>
      <c r="Q294" s="3" t="s">
        <v>2540</v>
      </c>
      <c r="R294" s="3" t="s">
        <v>2541</v>
      </c>
      <c r="S294" s="3" t="s">
        <v>2542</v>
      </c>
      <c r="T294" s="3" t="s">
        <v>2543</v>
      </c>
      <c r="U294" s="3" t="s">
        <v>2544</v>
      </c>
      <c r="V294" s="3" t="s">
        <v>2544</v>
      </c>
      <c r="W294" s="3" t="s">
        <v>2545</v>
      </c>
      <c r="X294" s="3" t="s">
        <v>2545</v>
      </c>
    </row>
    <row r="295" spans="1:24" x14ac:dyDescent="0.25">
      <c r="A295" s="3" t="s">
        <v>13</v>
      </c>
      <c r="D295" s="3" t="s">
        <v>660</v>
      </c>
      <c r="E295" s="3" t="s">
        <v>661</v>
      </c>
      <c r="F295" s="3" t="s">
        <v>459</v>
      </c>
      <c r="G295" s="3" t="s">
        <v>162</v>
      </c>
      <c r="J295" s="3" t="s">
        <v>828</v>
      </c>
      <c r="K295" s="3" t="s">
        <v>360</v>
      </c>
      <c r="L295" s="3" t="s">
        <v>2546</v>
      </c>
      <c r="M295" s="3" t="s">
        <v>2547</v>
      </c>
      <c r="N295" s="3" t="s">
        <v>2548</v>
      </c>
      <c r="O295" s="3" t="s">
        <v>16</v>
      </c>
      <c r="P295" s="3" t="s">
        <v>2549</v>
      </c>
      <c r="Q295" s="3" t="s">
        <v>2545</v>
      </c>
      <c r="R295" s="3" t="s">
        <v>2538</v>
      </c>
      <c r="S295" s="3" t="s">
        <v>2538</v>
      </c>
      <c r="T295" s="3" t="s">
        <v>2550</v>
      </c>
      <c r="U295" s="3" t="s">
        <v>2551</v>
      </c>
      <c r="V295" s="3" t="s">
        <v>2552</v>
      </c>
      <c r="W295" s="3" t="s">
        <v>2553</v>
      </c>
      <c r="X295" s="3" t="s">
        <v>2554</v>
      </c>
    </row>
    <row r="296" spans="1:24" x14ac:dyDescent="0.25">
      <c r="A296" s="3" t="s">
        <v>13</v>
      </c>
      <c r="D296" s="3" t="s">
        <v>662</v>
      </c>
      <c r="E296" s="3" t="s">
        <v>663</v>
      </c>
      <c r="F296" s="3" t="s">
        <v>459</v>
      </c>
      <c r="G296" s="3" t="s">
        <v>162</v>
      </c>
      <c r="J296" s="3" t="s">
        <v>828</v>
      </c>
      <c r="K296" s="3" t="s">
        <v>360</v>
      </c>
      <c r="L296" s="3" t="s">
        <v>2478</v>
      </c>
      <c r="M296" s="3" t="s">
        <v>2555</v>
      </c>
      <c r="N296" s="3" t="s">
        <v>2556</v>
      </c>
      <c r="O296" s="3" t="s">
        <v>16</v>
      </c>
      <c r="P296" s="3" t="s">
        <v>2492</v>
      </c>
      <c r="Q296" s="3" t="s">
        <v>2557</v>
      </c>
      <c r="R296" s="3" t="s">
        <v>2552</v>
      </c>
      <c r="S296" s="3" t="s">
        <v>2554</v>
      </c>
      <c r="T296" s="3" t="s">
        <v>2558</v>
      </c>
      <c r="U296" s="3" t="s">
        <v>2559</v>
      </c>
      <c r="V296" s="3" t="s">
        <v>2560</v>
      </c>
      <c r="W296" s="3" t="s">
        <v>2560</v>
      </c>
      <c r="X296" s="3" t="s">
        <v>2560</v>
      </c>
    </row>
    <row r="297" spans="1:24" x14ac:dyDescent="0.25">
      <c r="A297" s="3" t="s">
        <v>13</v>
      </c>
      <c r="D297" s="3" t="s">
        <v>664</v>
      </c>
      <c r="E297" s="3" t="s">
        <v>665</v>
      </c>
      <c r="F297" s="3" t="s">
        <v>459</v>
      </c>
      <c r="G297" s="3" t="s">
        <v>162</v>
      </c>
      <c r="J297" s="3" t="s">
        <v>828</v>
      </c>
      <c r="K297" s="3" t="s">
        <v>360</v>
      </c>
      <c r="L297" s="3" t="s">
        <v>2561</v>
      </c>
      <c r="M297" s="3" t="s">
        <v>2562</v>
      </c>
      <c r="N297" s="3" t="s">
        <v>2563</v>
      </c>
      <c r="O297" s="3" t="s">
        <v>16</v>
      </c>
      <c r="P297" s="3" t="s">
        <v>2564</v>
      </c>
      <c r="Q297" s="3" t="s">
        <v>2565</v>
      </c>
      <c r="R297" s="3" t="s">
        <v>2566</v>
      </c>
      <c r="S297" s="3" t="s">
        <v>2567</v>
      </c>
      <c r="T297" s="3" t="s">
        <v>2567</v>
      </c>
      <c r="U297" s="3" t="s">
        <v>2568</v>
      </c>
      <c r="V297" s="3" t="s">
        <v>2569</v>
      </c>
      <c r="W297" s="3" t="s">
        <v>2569</v>
      </c>
      <c r="X297" s="3" t="s">
        <v>2562</v>
      </c>
    </row>
    <row r="298" spans="1:24" x14ac:dyDescent="0.25">
      <c r="A298" s="3" t="s">
        <v>13</v>
      </c>
      <c r="D298" s="3" t="s">
        <v>666</v>
      </c>
      <c r="E298" s="3" t="s">
        <v>667</v>
      </c>
      <c r="F298" s="3" t="s">
        <v>459</v>
      </c>
      <c r="G298" s="3" t="s">
        <v>162</v>
      </c>
      <c r="J298" s="3" t="s">
        <v>828</v>
      </c>
      <c r="K298" s="3" t="s">
        <v>360</v>
      </c>
      <c r="L298" s="3" t="s">
        <v>2570</v>
      </c>
      <c r="M298" s="3" t="s">
        <v>2571</v>
      </c>
      <c r="N298" s="3" t="s">
        <v>2572</v>
      </c>
      <c r="O298" s="3" t="s">
        <v>16</v>
      </c>
      <c r="P298" s="3" t="s">
        <v>2573</v>
      </c>
      <c r="Q298" s="3" t="s">
        <v>1702</v>
      </c>
      <c r="R298" s="3" t="s">
        <v>2574</v>
      </c>
      <c r="S298" s="3" t="s">
        <v>2574</v>
      </c>
      <c r="T298" s="3" t="s">
        <v>2575</v>
      </c>
      <c r="U298" s="3" t="s">
        <v>2575</v>
      </c>
      <c r="V298" s="3" t="s">
        <v>2576</v>
      </c>
      <c r="W298" s="3" t="s">
        <v>2577</v>
      </c>
      <c r="X298" s="3" t="s">
        <v>2577</v>
      </c>
    </row>
    <row r="299" spans="1:24" x14ac:dyDescent="0.25">
      <c r="A299" s="3" t="s">
        <v>13</v>
      </c>
      <c r="D299" s="3" t="s">
        <v>668</v>
      </c>
      <c r="E299" s="3" t="s">
        <v>669</v>
      </c>
      <c r="F299" s="3" t="s">
        <v>459</v>
      </c>
      <c r="G299" s="3" t="s">
        <v>162</v>
      </c>
      <c r="J299" s="3" t="s">
        <v>828</v>
      </c>
      <c r="K299" s="3" t="s">
        <v>360</v>
      </c>
      <c r="L299" s="3" t="s">
        <v>2578</v>
      </c>
      <c r="M299" s="3" t="s">
        <v>2579</v>
      </c>
      <c r="N299" s="3" t="s">
        <v>2580</v>
      </c>
      <c r="O299" s="3" t="s">
        <v>16</v>
      </c>
      <c r="P299" s="3" t="s">
        <v>2050</v>
      </c>
      <c r="Q299" s="3" t="s">
        <v>2050</v>
      </c>
      <c r="R299" s="3" t="s">
        <v>1667</v>
      </c>
      <c r="S299" s="3" t="s">
        <v>2581</v>
      </c>
      <c r="T299" s="3" t="s">
        <v>2582</v>
      </c>
      <c r="U299" s="3" t="s">
        <v>2583</v>
      </c>
      <c r="V299" s="3" t="s">
        <v>2583</v>
      </c>
      <c r="W299" s="3" t="s">
        <v>2579</v>
      </c>
      <c r="X299" s="3" t="s">
        <v>2579</v>
      </c>
    </row>
    <row r="300" spans="1:24" x14ac:dyDescent="0.25">
      <c r="A300" s="3" t="s">
        <v>13</v>
      </c>
      <c r="D300" s="3" t="s">
        <v>670</v>
      </c>
      <c r="E300" s="3" t="s">
        <v>671</v>
      </c>
      <c r="F300" s="3" t="s">
        <v>459</v>
      </c>
      <c r="G300" s="3" t="s">
        <v>162</v>
      </c>
      <c r="J300" s="3" t="s">
        <v>829</v>
      </c>
      <c r="K300" s="3" t="s">
        <v>360</v>
      </c>
      <c r="L300" s="3" t="s">
        <v>2584</v>
      </c>
      <c r="M300" s="3" t="s">
        <v>2585</v>
      </c>
      <c r="N300" s="3" t="s">
        <v>2586</v>
      </c>
      <c r="O300" s="3" t="s">
        <v>16</v>
      </c>
      <c r="P300" s="3" t="s">
        <v>2587</v>
      </c>
      <c r="Q300" s="3" t="s">
        <v>2587</v>
      </c>
      <c r="R300" s="3" t="s">
        <v>2588</v>
      </c>
      <c r="S300" s="3" t="s">
        <v>2588</v>
      </c>
      <c r="T300" s="3" t="s">
        <v>2589</v>
      </c>
      <c r="U300" s="3" t="s">
        <v>1633</v>
      </c>
      <c r="V300" s="3" t="s">
        <v>2590</v>
      </c>
      <c r="W300" s="3" t="s">
        <v>2591</v>
      </c>
      <c r="X300" s="3" t="s">
        <v>2591</v>
      </c>
    </row>
    <row r="301" spans="1:24" x14ac:dyDescent="0.25">
      <c r="A301" s="3" t="s">
        <v>13</v>
      </c>
      <c r="D301" s="3" t="s">
        <v>672</v>
      </c>
      <c r="E301" s="3" t="s">
        <v>673</v>
      </c>
      <c r="F301" s="3" t="s">
        <v>459</v>
      </c>
      <c r="G301" s="3" t="s">
        <v>162</v>
      </c>
      <c r="J301" s="3" t="s">
        <v>830</v>
      </c>
      <c r="K301" s="3" t="s">
        <v>360</v>
      </c>
      <c r="L301" s="3" t="s">
        <v>2592</v>
      </c>
      <c r="M301" s="3" t="s">
        <v>2593</v>
      </c>
      <c r="N301" s="3" t="s">
        <v>833</v>
      </c>
      <c r="O301" s="3" t="s">
        <v>16</v>
      </c>
      <c r="P301" s="3" t="s">
        <v>2594</v>
      </c>
      <c r="Q301" s="3" t="s">
        <v>2594</v>
      </c>
      <c r="R301" s="3" t="s">
        <v>2595</v>
      </c>
      <c r="S301" s="3" t="s">
        <v>2596</v>
      </c>
      <c r="T301" s="3" t="s">
        <v>2597</v>
      </c>
      <c r="U301" s="3" t="s">
        <v>2598</v>
      </c>
      <c r="V301" s="3" t="s">
        <v>2598</v>
      </c>
      <c r="W301" s="3" t="s">
        <v>2593</v>
      </c>
      <c r="X301" s="3" t="s">
        <v>2593</v>
      </c>
    </row>
    <row r="302" spans="1:24" x14ac:dyDescent="0.25">
      <c r="A302" s="3" t="s">
        <v>13</v>
      </c>
      <c r="D302" s="3" t="s">
        <v>752</v>
      </c>
      <c r="E302" s="3" t="s">
        <v>753</v>
      </c>
      <c r="F302" s="3" t="s">
        <v>459</v>
      </c>
      <c r="G302" s="3" t="s">
        <v>162</v>
      </c>
      <c r="J302" s="3" t="s">
        <v>831</v>
      </c>
      <c r="K302" s="3" t="s">
        <v>360</v>
      </c>
      <c r="L302" s="3" t="s">
        <v>2599</v>
      </c>
      <c r="M302" s="3" t="s">
        <v>2600</v>
      </c>
      <c r="N302" s="3" t="s">
        <v>2601</v>
      </c>
      <c r="O302" s="3" t="s">
        <v>16</v>
      </c>
      <c r="P302" s="3" t="s">
        <v>2602</v>
      </c>
      <c r="Q302" s="3" t="s">
        <v>2602</v>
      </c>
      <c r="R302" s="3" t="s">
        <v>2603</v>
      </c>
      <c r="S302" s="3" t="s">
        <v>2604</v>
      </c>
      <c r="T302" s="3" t="s">
        <v>2605</v>
      </c>
      <c r="U302" s="3" t="s">
        <v>2606</v>
      </c>
      <c r="V302" s="3" t="s">
        <v>2607</v>
      </c>
      <c r="W302" s="3" t="s">
        <v>2608</v>
      </c>
      <c r="X302" s="3" t="s">
        <v>2600</v>
      </c>
    </row>
    <row r="303" spans="1:24" x14ac:dyDescent="0.25">
      <c r="A303" s="3" t="s">
        <v>13</v>
      </c>
      <c r="D303" s="3" t="s">
        <v>676</v>
      </c>
      <c r="E303" s="3" t="s">
        <v>677</v>
      </c>
      <c r="F303" s="3" t="s">
        <v>459</v>
      </c>
      <c r="G303" s="3" t="s">
        <v>162</v>
      </c>
      <c r="J303" s="3" t="s">
        <v>831</v>
      </c>
      <c r="K303" s="3" t="s">
        <v>360</v>
      </c>
      <c r="L303" s="3" t="s">
        <v>2609</v>
      </c>
      <c r="M303" s="3" t="s">
        <v>2610</v>
      </c>
      <c r="N303" s="3" t="s">
        <v>2611</v>
      </c>
      <c r="O303" s="3" t="s">
        <v>16</v>
      </c>
      <c r="P303" s="3" t="s">
        <v>2612</v>
      </c>
      <c r="Q303" s="3" t="s">
        <v>2613</v>
      </c>
      <c r="R303" s="3" t="s">
        <v>2614</v>
      </c>
      <c r="S303" s="3" t="s">
        <v>2615</v>
      </c>
      <c r="T303" s="3" t="s">
        <v>2615</v>
      </c>
      <c r="U303" s="3" t="s">
        <v>2616</v>
      </c>
      <c r="V303" s="3" t="s">
        <v>2610</v>
      </c>
      <c r="W303" s="3" t="s">
        <v>2610</v>
      </c>
      <c r="X303" s="3" t="s">
        <v>2610</v>
      </c>
    </row>
    <row r="304" spans="1:24" x14ac:dyDescent="0.25">
      <c r="A304" s="3" t="s">
        <v>13</v>
      </c>
      <c r="D304" s="3" t="s">
        <v>678</v>
      </c>
      <c r="E304" s="3" t="s">
        <v>679</v>
      </c>
      <c r="F304" s="3" t="s">
        <v>459</v>
      </c>
      <c r="G304" s="3" t="s">
        <v>162</v>
      </c>
      <c r="J304" s="3" t="s">
        <v>831</v>
      </c>
      <c r="K304" s="3" t="s">
        <v>360</v>
      </c>
      <c r="L304" s="3" t="s">
        <v>2479</v>
      </c>
      <c r="M304" s="3" t="s">
        <v>2617</v>
      </c>
      <c r="N304" s="3" t="s">
        <v>2618</v>
      </c>
      <c r="O304" s="3" t="s">
        <v>16</v>
      </c>
      <c r="P304" s="3" t="s">
        <v>2619</v>
      </c>
      <c r="Q304" s="3" t="s">
        <v>2620</v>
      </c>
      <c r="R304" s="3" t="s">
        <v>2621</v>
      </c>
      <c r="S304" s="3" t="s">
        <v>2622</v>
      </c>
      <c r="T304" s="3" t="s">
        <v>2623</v>
      </c>
      <c r="U304" s="3" t="s">
        <v>2624</v>
      </c>
      <c r="V304" s="3" t="s">
        <v>2625</v>
      </c>
      <c r="W304" s="3" t="s">
        <v>2617</v>
      </c>
      <c r="X304" s="3" t="s">
        <v>2617</v>
      </c>
    </row>
    <row r="305" spans="1:24" x14ac:dyDescent="0.25">
      <c r="A305" s="3" t="s">
        <v>13</v>
      </c>
      <c r="D305" s="3" t="s">
        <v>680</v>
      </c>
      <c r="E305" s="3" t="s">
        <v>681</v>
      </c>
      <c r="F305" s="3" t="s">
        <v>459</v>
      </c>
      <c r="G305" s="3" t="s">
        <v>162</v>
      </c>
      <c r="J305" s="3" t="s">
        <v>831</v>
      </c>
      <c r="K305" s="3" t="s">
        <v>360</v>
      </c>
      <c r="L305" s="3" t="s">
        <v>2416</v>
      </c>
      <c r="M305" s="3" t="s">
        <v>2626</v>
      </c>
      <c r="N305" s="3" t="s">
        <v>2627</v>
      </c>
      <c r="O305" s="3" t="s">
        <v>16</v>
      </c>
      <c r="P305" s="3" t="s">
        <v>2628</v>
      </c>
      <c r="Q305" s="3" t="s">
        <v>2628</v>
      </c>
      <c r="R305" s="3" t="s">
        <v>2629</v>
      </c>
      <c r="S305" s="3" t="s">
        <v>2629</v>
      </c>
      <c r="T305" s="3" t="s">
        <v>2629</v>
      </c>
      <c r="U305" s="3" t="s">
        <v>2630</v>
      </c>
      <c r="V305" s="3" t="s">
        <v>2630</v>
      </c>
      <c r="W305" s="3" t="s">
        <v>2626</v>
      </c>
      <c r="X305" s="3" t="s">
        <v>2626</v>
      </c>
    </row>
    <row r="306" spans="1:24" x14ac:dyDescent="0.25">
      <c r="A306" s="3" t="s">
        <v>13</v>
      </c>
      <c r="D306" s="3" t="s">
        <v>682</v>
      </c>
      <c r="E306" s="3" t="s">
        <v>683</v>
      </c>
      <c r="F306" s="3" t="s">
        <v>459</v>
      </c>
      <c r="G306" s="3" t="s">
        <v>162</v>
      </c>
      <c r="J306" s="3" t="s">
        <v>831</v>
      </c>
      <c r="K306" s="3" t="s">
        <v>360</v>
      </c>
      <c r="L306" s="3" t="s">
        <v>2631</v>
      </c>
      <c r="M306" s="3" t="s">
        <v>2068</v>
      </c>
      <c r="N306" s="3" t="s">
        <v>2632</v>
      </c>
      <c r="O306" s="3" t="s">
        <v>16</v>
      </c>
      <c r="P306" s="3" t="s">
        <v>2633</v>
      </c>
      <c r="Q306" s="3" t="s">
        <v>2634</v>
      </c>
      <c r="R306" s="3" t="s">
        <v>2635</v>
      </c>
      <c r="S306" s="3" t="s">
        <v>2636</v>
      </c>
      <c r="T306" s="3" t="s">
        <v>2637</v>
      </c>
      <c r="U306" s="3" t="s">
        <v>2638</v>
      </c>
      <c r="V306" s="3" t="s">
        <v>2639</v>
      </c>
      <c r="W306" s="3" t="s">
        <v>2640</v>
      </c>
      <c r="X306" s="3" t="s">
        <v>2641</v>
      </c>
    </row>
    <row r="307" spans="1:24" x14ac:dyDescent="0.25">
      <c r="A307" s="3" t="s">
        <v>13</v>
      </c>
      <c r="D307" s="3" t="s">
        <v>15</v>
      </c>
      <c r="J307" s="3" t="s">
        <v>146</v>
      </c>
      <c r="L307" s="3" t="s">
        <v>147</v>
      </c>
      <c r="M307" s="3" t="s">
        <v>148</v>
      </c>
      <c r="N307" s="3" t="s">
        <v>149</v>
      </c>
      <c r="O307" s="3" t="s">
        <v>150</v>
      </c>
      <c r="P307" s="3" t="s">
        <v>151</v>
      </c>
      <c r="Q307" s="3" t="s">
        <v>152</v>
      </c>
      <c r="R307" s="3" t="s">
        <v>153</v>
      </c>
      <c r="S307" s="3" t="s">
        <v>154</v>
      </c>
      <c r="T307" s="3" t="s">
        <v>155</v>
      </c>
      <c r="U307" s="3" t="s">
        <v>156</v>
      </c>
      <c r="V307" s="3" t="s">
        <v>157</v>
      </c>
      <c r="W307" s="3" t="s">
        <v>158</v>
      </c>
      <c r="X307" s="3" t="s">
        <v>159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4B948121-2008-45DD-B015-240D427EEB35}">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Pivot Table</vt:lpstr>
      <vt:lpstr>Report </vt:lpstr>
      <vt:lpstr>Formulas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Turnover</dc:title>
  <dc:subject>Jet Basics</dc:subject>
  <dc:creator>Stephen J. Little</dc:creator>
  <dc:description>Inventory Turnover for a given period.   This report helps to identify items which have fast or slow turnover.  This can be helpful for determining purchases and inventory levels.</dc:description>
  <cp:lastModifiedBy>Haseeb Tariq</cp:lastModifiedBy>
  <cp:lastPrinted>2011-08-01T23:48:43Z</cp:lastPrinted>
  <dcterms:created xsi:type="dcterms:W3CDTF">2011-04-22T22:33:39Z</dcterms:created>
  <dcterms:modified xsi:type="dcterms:W3CDTF">2023-09-28T10:28:25Z</dcterms:modified>
  <cp:category>Inventory; 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	19465</vt:lpwstr>
  </property>
  <property fmtid="{D5CDD505-2E9C-101B-9397-08002B2CF9AE}" pid="3" name="Jet Reports Design Mode Active">
    <vt:bool>false</vt:bool>
  </property>
</Properties>
</file>