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24E0AFCD408E4ECCE4DD68489D8DBF98729B886D" xr6:coauthVersionLast="47" xr6:coauthVersionMax="47" xr10:uidLastSave="{A60B1F75-E0E8-434F-AFFF-E742091D33EC}"/>
  <bookViews>
    <workbookView xWindow="-120" yWindow="-120" windowWidth="29040" windowHeight="17520" firstSheet="1" activeTab="1" xr2:uid="{00000000-000D-0000-FFFF-FFFF00000000}"/>
  </bookViews>
  <sheets>
    <sheet name="Options" sheetId="1" state="hidden" r:id="rId1"/>
    <sheet name="Net Worth" sheetId="88" r:id="rId2"/>
    <sheet name="Sheet1" sheetId="79" state="veryHidden" r:id="rId3"/>
    <sheet name="Sheet2" sheetId="80" state="veryHidden" r:id="rId4"/>
    <sheet name="Sheet5" sheetId="83" state="veryHidden" r:id="rId5"/>
    <sheet name="Sheet6" sheetId="84" state="veryHidden" r:id="rId6"/>
    <sheet name="Sheet7" sheetId="85" state="veryHidden" r:id="rId7"/>
    <sheet name="Sheet9" sheetId="87" state="veryHidden" r:id="rId8"/>
    <sheet name="Sheet4" sheetId="128" state="veryHidden" r:id="rId9"/>
    <sheet name="Sheet8" sheetId="129" state="veryHidden" r:id="rId10"/>
    <sheet name="Sheet10" sheetId="130" state="veryHidden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88" l="1"/>
  <c r="E8" i="88"/>
  <c r="F8" i="88"/>
  <c r="G8" i="88"/>
  <c r="H8" i="88"/>
  <c r="D9" i="88"/>
  <c r="D10" i="88" s="1"/>
  <c r="E9" i="88"/>
  <c r="E10" i="88" s="1"/>
  <c r="F9" i="88"/>
  <c r="F10" i="88" s="1"/>
  <c r="G9" i="88"/>
  <c r="H9" i="88"/>
  <c r="G10" i="88"/>
  <c r="H10" i="88"/>
  <c r="D11" i="88"/>
  <c r="E21" i="88" s="1"/>
  <c r="E11" i="88"/>
  <c r="F11" i="88"/>
  <c r="G11" i="88"/>
  <c r="G13" i="88" s="1"/>
  <c r="G14" i="88" s="1"/>
  <c r="H11" i="88"/>
  <c r="D12" i="88"/>
  <c r="E22" i="88" s="1"/>
  <c r="E12" i="88"/>
  <c r="F12" i="88"/>
  <c r="G12" i="88"/>
  <c r="H12" i="88"/>
  <c r="D21" i="88"/>
  <c r="H13" i="88"/>
  <c r="H3" i="88"/>
  <c r="D7" i="88" s="1"/>
  <c r="D8" i="1"/>
  <c r="E13" i="88" l="1"/>
  <c r="E14" i="88"/>
  <c r="F13" i="88"/>
  <c r="F14" i="88" s="1"/>
  <c r="H14" i="88"/>
  <c r="D13" i="88"/>
  <c r="D14" i="88" s="1"/>
  <c r="D22" i="88"/>
  <c r="E23" i="88" s="1"/>
  <c r="B7" i="88"/>
  <c r="H6" i="88" l="1"/>
  <c r="H7" i="88" s="1"/>
  <c r="E6" i="88"/>
  <c r="E7" i="88" s="1"/>
  <c r="G6" i="88"/>
  <c r="G7" i="88" s="1"/>
  <c r="F6" i="88"/>
  <c r="F7" i="88" s="1"/>
</calcChain>
</file>

<file path=xl/sharedStrings.xml><?xml version="1.0" encoding="utf-8"?>
<sst xmlns="http://schemas.openxmlformats.org/spreadsheetml/2006/main" count="652" uniqueCount="173">
  <si>
    <t>Title</t>
  </si>
  <si>
    <t>Value</t>
  </si>
  <si>
    <t>Filter</t>
  </si>
  <si>
    <t>Option</t>
  </si>
  <si>
    <t>Current Assets</t>
  </si>
  <si>
    <t>Current Liabilities</t>
  </si>
  <si>
    <t>Working Capital</t>
  </si>
  <si>
    <t>Report Date</t>
  </si>
  <si>
    <t>hide</t>
  </si>
  <si>
    <t>Exclude Close (True or False)</t>
  </si>
  <si>
    <t>Current Ratio</t>
  </si>
  <si>
    <t>Tooltip</t>
  </si>
  <si>
    <t>Net Worth</t>
  </si>
  <si>
    <t>11000..15950</t>
  </si>
  <si>
    <t>22000..24500</t>
  </si>
  <si>
    <t>Total Assets</t>
  </si>
  <si>
    <t>Total Liabilities</t>
  </si>
  <si>
    <t>Current</t>
  </si>
  <si>
    <t>Fixed Assets</t>
  </si>
  <si>
    <t>16000..18950</t>
  </si>
  <si>
    <t>Short-Term Liabilities</t>
  </si>
  <si>
    <t>Long-Term Liabilities</t>
  </si>
  <si>
    <t>25000..25400</t>
  </si>
  <si>
    <t>Assets</t>
  </si>
  <si>
    <t>Liabilities</t>
  </si>
  <si>
    <t>Short-Term</t>
  </si>
  <si>
    <t>Long-Term</t>
  </si>
  <si>
    <t>=TODAY()</t>
  </si>
  <si>
    <t>2014</t>
  </si>
  <si>
    <t>2013</t>
  </si>
  <si>
    <t>2012</t>
  </si>
  <si>
    <t>2011</t>
  </si>
  <si>
    <t>=YEAR($H$3)</t>
  </si>
  <si>
    <t>=$H$3</t>
  </si>
  <si>
    <t>=DATE(E$6,12,31)</t>
  </si>
  <si>
    <t>=DATE(F$6,12,31)</t>
  </si>
  <si>
    <t>=DATE(G$6,12,31)</t>
  </si>
  <si>
    <t>=DATE(H$6,12,31)</t>
  </si>
  <si>
    <t>=GL("Balance",Options!$D$7,,D$7,,,,,,,,,,Options!$D$11)</t>
  </si>
  <si>
    <t>=GL("Balance",Options!$D$7,,E$7,,,,,,,,,,Options!$D$11)</t>
  </si>
  <si>
    <t>=GL("Balance",Options!$D$7,,F$7,,,,,,,,,,Options!$D$11)</t>
  </si>
  <si>
    <t>=GL("Balance",Options!$D$7,,G$7,,,,,,,,,,Options!$D$11)</t>
  </si>
  <si>
    <t>=GL("Balance",Options!$D$7,,H$7,,,,,,,,,,Options!$D$11)</t>
  </si>
  <si>
    <t>=GL("Balance",Options!$D$5,,$H$3,,,,,,,,,,Options!$D$11)</t>
  </si>
  <si>
    <t>=-GL("Balance",Options!$D$10,,D$7,,,,,,,,,,Options!$D$11)</t>
  </si>
  <si>
    <t>=-GL("Balance",Options!$D$10,,E$7,,,,,,,,,,Options!$D$11)</t>
  </si>
  <si>
    <t>=-GL("Balance",Options!$D$10,,F$7,,,,,,,,,,Options!$D$11)</t>
  </si>
  <si>
    <t>=-GL("Balance",Options!$D$10,,G$7,,,,,,,,,,Options!$D$11)</t>
  </si>
  <si>
    <t>=-GL("Balance",Options!$D$10,,H$7,,,,,,,,,,Options!$D$11)</t>
  </si>
  <si>
    <t>=GL("Balance",Options!$D$6,,$H$3,,,,,,,,,,Options!$D$11)</t>
  </si>
  <si>
    <t>=SUM(K8:K9)</t>
  </si>
  <si>
    <t>=D8-D9</t>
  </si>
  <si>
    <t>=E8-E9</t>
  </si>
  <si>
    <t>=F8-F9</t>
  </si>
  <si>
    <t>=G8-G9</t>
  </si>
  <si>
    <t>=H8-H9</t>
  </si>
  <si>
    <t>=-GL("Balance",Options!$D$8,,$H$3,,,,,,,,,,Options!$D$11)</t>
  </si>
  <si>
    <t>=IF(D9=0,"N/A",D8/D9)</t>
  </si>
  <si>
    <t>=IF(E9=0,"N/A",E8/E9)</t>
  </si>
  <si>
    <t>=IF(F9=0,"N/A",F8/F9)</t>
  </si>
  <si>
    <t>=IF(G9=0,"N/A",G8/G9)</t>
  </si>
  <si>
    <t>=IF(H9=0,"N/A",H8/H9)</t>
  </si>
  <si>
    <t>=-GL("Balance",Options!$D$9,,$H$3,,,,,,,,,,Options!$D$11)</t>
  </si>
  <si>
    <t>=SUM(K10:K11)</t>
  </si>
  <si>
    <t>Auto+Hide+Values+Formulas=Sheet1,Sheet2+FormulasOnly</t>
  </si>
  <si>
    <t>=Options!D4</t>
  </si>
  <si>
    <t>=TEXT(D7,"MMMM  DD")</t>
  </si>
  <si>
    <t>=TEXT(E7,"MMMM  DD")</t>
  </si>
  <si>
    <t>=TEXT(F7,"MMMM  DD")</t>
  </si>
  <si>
    <t>=TEXT(G7,"MMMM  DD")</t>
  </si>
  <si>
    <t>=TEXT(H7,"MMMM  DD")</t>
  </si>
  <si>
    <t>=TEXT(I7,"MMMM  DD")</t>
  </si>
  <si>
    <t>=TEXT(J7,"MMMM  DD")</t>
  </si>
  <si>
    <t>=TEXT(K7,"MMMM  DD")</t>
  </si>
  <si>
    <t>=TEXT(L7,"MMMM  DD")</t>
  </si>
  <si>
    <t>=TEXT(M7,"MMMM  DD")</t>
  </si>
  <si>
    <t>=TEXT(N7,"MMMM  DD")</t>
  </si>
  <si>
    <t>=TEXT(O7,"MMMM  DD")</t>
  </si>
  <si>
    <t>=DATE($C$5,1,1)</t>
  </si>
  <si>
    <t>=EOMONTH(B7,0)</t>
  </si>
  <si>
    <t>=EOMONTH(D7+1,0)</t>
  </si>
  <si>
    <t>=EOMONTH(E7+1,0)</t>
  </si>
  <si>
    <t>=EOMONTH(F7+1,0)</t>
  </si>
  <si>
    <t>=EOMONTH(G7+1,0)</t>
  </si>
  <si>
    <t>=EOMONTH(H7+1,0)</t>
  </si>
  <si>
    <t>=EOMONTH(I7+1,0)</t>
  </si>
  <si>
    <t>=EOMONTH(J7+1,0)</t>
  </si>
  <si>
    <t>=EOMONTH(K7+1,0)</t>
  </si>
  <si>
    <t>=EOMONTH(L7+1,0)</t>
  </si>
  <si>
    <t>=EOMONTH(M7+1,0)</t>
  </si>
  <si>
    <t>=EOMONTH(N7+1,0)</t>
  </si>
  <si>
    <t>=GL("Balance",Options!$D$7,,I$7,,,,,,,,,,Options!$D$11)</t>
  </si>
  <si>
    <t>=GL("Balance",Options!$D$7,,J$7,,,,,,,,,,Options!$D$11)</t>
  </si>
  <si>
    <t>=GL("Balance",Options!$D$7,,K$7,,,,,,,,,,Options!$D$11)</t>
  </si>
  <si>
    <t>=GL("Balance",Options!$D$7,,L$7,,,,,,,,,,Options!$D$11)</t>
  </si>
  <si>
    <t>=GL("Balance",Options!$D$7,,M$7,,,,,,,,,,Options!$D$11)</t>
  </si>
  <si>
    <t>=GL("Balance",Options!$D$7,,N$7,,,,,,,,,,Options!$D$11)</t>
  </si>
  <si>
    <t>=GL("Balance",Options!$D$7,,O$7,,,,,,,,,,Options!$D$11)</t>
  </si>
  <si>
    <t>=-GL("Balance",Options!$D$10,,I$7,,,,,,,,,,Options!$D$11)</t>
  </si>
  <si>
    <t>=-GL("Balance",Options!$D$10,,J$7,,,,,,,,,,Options!$D$11)</t>
  </si>
  <si>
    <t>=-GL("Balance",Options!$D$10,,K$7,,,,,,,,,,Options!$D$11)</t>
  </si>
  <si>
    <t>=-GL("Balance",Options!$D$10,,L$7,,,,,,,,,,Options!$D$11)</t>
  </si>
  <si>
    <t>=-GL("Balance",Options!$D$10,,M$7,,,,,,,,,,Options!$D$11)</t>
  </si>
  <si>
    <t>=-GL("Balance",Options!$D$10,,N$7,,,,,,,,,,Options!$D$11)</t>
  </si>
  <si>
    <t>=-GL("Balance",Options!$D$10,,O$7,,,,,,,,,,Options!$D$11)</t>
  </si>
  <si>
    <t>=I8-I9</t>
  </si>
  <si>
    <t>=J8-J9</t>
  </si>
  <si>
    <t>=K8-K9</t>
  </si>
  <si>
    <t>=L8-L9</t>
  </si>
  <si>
    <t>=M8-M9</t>
  </si>
  <si>
    <t>=N8-N9</t>
  </si>
  <si>
    <t>=O8-O9</t>
  </si>
  <si>
    <t>=IF(I9=0,"N/A",I8/I9)</t>
  </si>
  <si>
    <t>=IF(J9=0,"N/A",J8/J9)</t>
  </si>
  <si>
    <t>=IF(K9=0,"N/A",K8/K9)</t>
  </si>
  <si>
    <t>=IF(L9=0,"N/A",L8/L9)</t>
  </si>
  <si>
    <t>=IF(M9=0,"N/A",M8/M9)</t>
  </si>
  <si>
    <t>=IF(N9=0,"N/A",N8/N9)</t>
  </si>
  <si>
    <t>=IF(O9=0,"N/A",O8/O9)</t>
  </si>
  <si>
    <t>Auto+Hide+Values+Formulas=Sheet5,Sheet6+FormulasOnly</t>
  </si>
  <si>
    <t>Auto+Hide+Values+Formulas=Sheet7,Sheet1,Sheet2+FormulasOnly</t>
  </si>
  <si>
    <t>Auto+Hide+Values+Formulas=Sheet9,Sheet5,Sheet6+FormulasOnly</t>
  </si>
  <si>
    <t>Add or delete columns to match number of years available or desired.</t>
  </si>
  <si>
    <t>Enter range of G/L accounts.</t>
  </si>
  <si>
    <t>=B7-1</t>
  </si>
  <si>
    <t>=B7-2</t>
  </si>
  <si>
    <t>=B7-3</t>
  </si>
  <si>
    <t>=B7-4</t>
  </si>
  <si>
    <t>=GL("Balance",Options!$D$4,,$H$3,,,,,,,,,,Options!$D$8)</t>
  </si>
  <si>
    <t>=GL("Balance",Options!$D$4,,E$7,,,,,,,,,,Options!$D$8)</t>
  </si>
  <si>
    <t>=GL("Balance",Options!$D$4,,F$7,,,,,,,,,,Options!$D$8)</t>
  </si>
  <si>
    <t>=GL("Balance",Options!$D$4,,G$7,,,,,,,,,,Options!$D$8)</t>
  </si>
  <si>
    <t>=GL("Balance",Options!$D$4,,H$7,,,,,,,,,,Options!$D$8)</t>
  </si>
  <si>
    <t>=GL("Balance",Options!$D$5,,$H$3,,,,,,,,,,Options!$D$8)</t>
  </si>
  <si>
    <t>=GL("Balance",Options!$D$5,,E$7,,,,,,,,,,Options!$D$8)</t>
  </si>
  <si>
    <t>=GL("Balance",Options!$D$5,,F$7,,,,,,,,,,Options!$D$8)</t>
  </si>
  <si>
    <t>=GL("Balance",Options!$D$5,,G$7,,,,,,,,,,Options!$D$8)</t>
  </si>
  <si>
    <t>=GL("Balance",Options!$D$5,,H$7,,,,,,,,,,Options!$D$8)</t>
  </si>
  <si>
    <t>=SUM(D8:D9)</t>
  </si>
  <si>
    <t>=SUM(E8:E9)</t>
  </si>
  <si>
    <t>=SUM(F8:F9)</t>
  </si>
  <si>
    <t>=SUM(G8:G9)</t>
  </si>
  <si>
    <t>=SUM(H8:H9)</t>
  </si>
  <si>
    <t>=-GL("Balance",Options!$D$6,,$H$3,,,,,,,,,,Options!$D$8)</t>
  </si>
  <si>
    <t>=-GL("Balance",Options!$D$6,,E$7,,,,,,,,,,Options!$D$8)</t>
  </si>
  <si>
    <t>=-GL("Balance",Options!$D$6,,F$7,,,,,,,,,,Options!$D$8)</t>
  </si>
  <si>
    <t>=-GL("Balance",Options!$D$6,,G$7,,,,,,,,,,Options!$D$8)</t>
  </si>
  <si>
    <t>=-GL("Balance",Options!$D$6,,H$7,,,,,,,,,,Options!$D$8)</t>
  </si>
  <si>
    <t>=-GL("Balance",Options!$D$7,,$H$3,,,,,,,,,,Options!$D$8)</t>
  </si>
  <si>
    <t>=-GL("Balance",Options!$D$7,,E$7,,,,,,,,,,Options!$D$8)</t>
  </si>
  <si>
    <t>=-GL("Balance",Options!$D$7,,F$7,,,,,,,,,,Options!$D$8)</t>
  </si>
  <si>
    <t>=-GL("Balance",Options!$D$7,,G$7,,,,,,,,,,Options!$D$8)</t>
  </si>
  <si>
    <t>=-GL("Balance",Options!$D$7,,H$7,,,,,,,,,,Options!$D$8)</t>
  </si>
  <si>
    <t>=SUM(D11:D12)</t>
  </si>
  <si>
    <t>=SUM(E11:E12)</t>
  </si>
  <si>
    <t>=SUM(F11:F12)</t>
  </si>
  <si>
    <t>=SUM(G11:G12)</t>
  </si>
  <si>
    <t>=SUM(H11:H12)</t>
  </si>
  <si>
    <t>=D10-D13</t>
  </si>
  <si>
    <t>=E10-E13</t>
  </si>
  <si>
    <t>=F10-F13</t>
  </si>
  <si>
    <t>=G10-G13</t>
  </si>
  <si>
    <t>=H10-H13</t>
  </si>
  <si>
    <t>=D8</t>
  </si>
  <si>
    <t>=D11</t>
  </si>
  <si>
    <t>=D9</t>
  </si>
  <si>
    <t>=D12</t>
  </si>
  <si>
    <t>=SUM(D21:D22)-SUM(E21:E22)</t>
  </si>
  <si>
    <t>Auto+Hide+Hidesheet</t>
  </si>
  <si>
    <t>�</t>
  </si>
  <si>
    <t>Auto+Hide+Values+Formulas=Sheet4,Sheet8+FormulasOnly</t>
  </si>
  <si>
    <t>Auto+Hide+Values+Formulas=Sheet10,Sheet4,Sheet8</t>
  </si>
  <si>
    <t>Auto+Hide+Values+Formulas=Sheet10,Sheet4,Sheet8+FormulasOnly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</si>
</sst>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sz val="15"/>
      <color theme="4" tint="-0.249977111117893"/>
      <name val="Segoe UI Semibold"/>
      <family val="2"/>
    </font>
    <font>
      <b/>
      <sz val="15"/>
      <color theme="6" tint="-0.249977111117893"/>
      <name val="Segoe UI Semibold"/>
      <family val="2"/>
    </font>
    <font>
      <sz val="11"/>
      <color theme="1"/>
      <name val="Segoe UI Semibold"/>
      <family val="2"/>
    </font>
    <font>
      <sz val="11"/>
      <color theme="0" tint="-0.34998626667073579"/>
      <name val="Segoe UI Semibold"/>
      <family val="2"/>
    </font>
    <font>
      <sz val="11"/>
      <color theme="0"/>
      <name val="Segoe UI Semibold"/>
      <family val="2"/>
    </font>
    <font>
      <b/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rgb="FF9C6500"/>
      <name val="Calibri"/>
      <family val="2"/>
      <scheme val="minor"/>
    </font>
    <font>
      <b/>
      <sz val="12"/>
      <color theme="0"/>
      <name val="Segoe UI Black"/>
      <family val="2"/>
    </font>
    <font>
      <b/>
      <sz val="24"/>
      <color theme="6"/>
      <name val="Segoe UI Semibold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5" fillId="0" borderId="0"/>
    <xf numFmtId="164" fontId="5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15" fillId="2" borderId="0" applyNumberFormat="0" applyBorder="0" applyAlignment="0" applyProtection="0"/>
    <xf numFmtId="0" fontId="3" fillId="4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0" fillId="0" borderId="4" xfId="0" applyBorder="1"/>
    <xf numFmtId="0" fontId="0" fillId="0" borderId="5" xfId="0" applyBorder="1" applyAlignment="1">
      <alignment horizontal="right"/>
    </xf>
    <xf numFmtId="14" fontId="0" fillId="0" borderId="5" xfId="0" applyNumberFormat="1" applyBorder="1" applyAlignment="1">
      <alignment horizontal="right"/>
    </xf>
    <xf numFmtId="0" fontId="4" fillId="0" borderId="0" xfId="0" applyFont="1"/>
    <xf numFmtId="0" fontId="0" fillId="0" borderId="6" xfId="0" applyBorder="1"/>
    <xf numFmtId="0" fontId="0" fillId="0" borderId="7" xfId="0" applyBorder="1" applyAlignment="1">
      <alignment horizontal="right"/>
    </xf>
    <xf numFmtId="0" fontId="8" fillId="0" borderId="0" xfId="2" applyFont="1" applyBorder="1"/>
    <xf numFmtId="0" fontId="9" fillId="0" borderId="0" xfId="2" applyFont="1" applyBorder="1"/>
    <xf numFmtId="0" fontId="10" fillId="0" borderId="0" xfId="0" applyFont="1"/>
    <xf numFmtId="0" fontId="11" fillId="0" borderId="0" xfId="0" applyFont="1"/>
    <xf numFmtId="14" fontId="11" fillId="0" borderId="0" xfId="0" applyNumberFormat="1" applyFont="1"/>
    <xf numFmtId="165" fontId="10" fillId="0" borderId="0" xfId="1" applyNumberFormat="1" applyFont="1" applyBorder="1"/>
    <xf numFmtId="0" fontId="11" fillId="0" borderId="2" xfId="0" applyFont="1" applyBorder="1"/>
    <xf numFmtId="14" fontId="11" fillId="0" borderId="9" xfId="0" applyNumberFormat="1" applyFont="1" applyBorder="1"/>
    <xf numFmtId="14" fontId="11" fillId="0" borderId="3" xfId="0" applyNumberFormat="1" applyFont="1" applyBorder="1"/>
    <xf numFmtId="165" fontId="0" fillId="0" borderId="0" xfId="0" applyNumberFormat="1"/>
    <xf numFmtId="0" fontId="14" fillId="0" borderId="4" xfId="0" applyFont="1" applyBorder="1"/>
    <xf numFmtId="165" fontId="14" fillId="0" borderId="0" xfId="1" applyNumberFormat="1" applyFont="1" applyBorder="1"/>
    <xf numFmtId="0" fontId="13" fillId="0" borderId="6" xfId="0" applyFont="1" applyBorder="1"/>
    <xf numFmtId="165" fontId="13" fillId="0" borderId="8" xfId="1" applyNumberFormat="1" applyFont="1" applyBorder="1"/>
    <xf numFmtId="0" fontId="14" fillId="0" borderId="6" xfId="0" applyFont="1" applyBorder="1"/>
    <xf numFmtId="165" fontId="14" fillId="0" borderId="8" xfId="1" applyNumberFormat="1" applyFont="1" applyBorder="1"/>
    <xf numFmtId="165" fontId="14" fillId="0" borderId="5" xfId="1" applyNumberFormat="1" applyFont="1" applyBorder="1"/>
    <xf numFmtId="165" fontId="14" fillId="0" borderId="7" xfId="1" applyNumberFormat="1" applyFont="1" applyBorder="1"/>
    <xf numFmtId="165" fontId="13" fillId="0" borderId="7" xfId="1" applyNumberFormat="1" applyFont="1" applyBorder="1"/>
    <xf numFmtId="165" fontId="4" fillId="0" borderId="0" xfId="0" applyNumberFormat="1" applyFont="1"/>
    <xf numFmtId="0" fontId="0" fillId="0" borderId="0" xfId="0" quotePrefix="1"/>
    <xf numFmtId="0" fontId="13" fillId="0" borderId="10" xfId="0" applyFont="1" applyBorder="1"/>
    <xf numFmtId="165" fontId="13" fillId="0" borderId="11" xfId="0" applyNumberFormat="1" applyFont="1" applyBorder="1"/>
    <xf numFmtId="165" fontId="13" fillId="0" borderId="12" xfId="0" applyNumberFormat="1" applyFont="1" applyBorder="1"/>
    <xf numFmtId="0" fontId="17" fillId="0" borderId="0" xfId="2" applyFont="1" applyBorder="1"/>
    <xf numFmtId="0" fontId="12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16" fillId="3" borderId="5" xfId="0" applyFont="1" applyFill="1" applyBorder="1" applyAlignment="1">
      <alignment horizontal="center"/>
    </xf>
    <xf numFmtId="165" fontId="13" fillId="0" borderId="11" xfId="1" applyNumberFormat="1" applyFont="1" applyBorder="1"/>
    <xf numFmtId="165" fontId="13" fillId="0" borderId="12" xfId="1" applyNumberFormat="1" applyFont="1" applyBorder="1"/>
    <xf numFmtId="165" fontId="4" fillId="0" borderId="0" xfId="1" applyNumberFormat="1" applyFont="1" applyBorder="1"/>
    <xf numFmtId="0" fontId="15" fillId="2" borderId="0" xfId="9" applyAlignment="1">
      <alignment wrapText="1"/>
    </xf>
    <xf numFmtId="0" fontId="3" fillId="4" borderId="2" xfId="10" applyBorder="1"/>
    <xf numFmtId="0" fontId="3" fillId="4" borderId="3" xfId="10" applyBorder="1" applyAlignment="1">
      <alignment horizontal="right"/>
    </xf>
  </cellXfs>
  <cellStyles count="12">
    <cellStyle name="Accent3" xfId="10" builtinId="37"/>
    <cellStyle name="Comma" xfId="1" builtinId="3"/>
    <cellStyle name="Comma 2" xfId="4" xr:uid="{00000000-0005-0000-0000-000002000000}"/>
    <cellStyle name="Heading 1" xfId="2" builtinId="16"/>
    <cellStyle name="Hyperlink 2" xfId="5" xr:uid="{00000000-0005-0000-0000-000005000000}"/>
    <cellStyle name="Hyperlink 3" xfId="11" xr:uid="{00000000-0005-0000-0000-000006000000}"/>
    <cellStyle name="Neutral" xfId="9" builtinId="28"/>
    <cellStyle name="Normal" xfId="0" builtinId="0"/>
    <cellStyle name="Normal 2" xfId="6" xr:uid="{00000000-0005-0000-0000-000009000000}"/>
    <cellStyle name="Normal 2 2" xfId="7" xr:uid="{00000000-0005-0000-0000-00000A000000}"/>
    <cellStyle name="Normal 2 3" xfId="8" xr:uid="{00000000-0005-0000-0000-00000B000000}"/>
    <cellStyle name="Normal 2 4" xfId="3" xr:uid="{00000000-0005-0000-0000-00000C000000}"/>
  </cellStyles>
  <dxfs count="0"/>
  <tableStyles count="0" defaultTableStyle="TableStyleMedium2" defaultPivotStyle="PivotStyleLight16"/>
  <colors>
    <mruColors>
      <color rgb="FF9D30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>
                <a:latin typeface="Wide Latin" panose="020A0A07050505020404" pitchFamily="18" charset="0"/>
              </a:rPr>
              <a:t>NET WORTH</a:t>
            </a:r>
          </a:p>
        </c:rich>
      </c:tx>
      <c:layout>
        <c:manualLayout>
          <c:xMode val="edge"/>
          <c:yMode val="edge"/>
          <c:x val="0.32402161686310954"/>
          <c:y val="2.194787063890481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'Net Worth'!$C$14</c:f>
              <c:strCache>
                <c:ptCount val="1"/>
                <c:pt idx="0">
                  <c:v>Net Worth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cat>
            <c:strRef>
              <c:f>'Net Worth'!$D$6:$H$6</c:f>
              <c:strCache>
                <c:ptCount val="5"/>
                <c:pt idx="0">
                  <c:v>Current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</c:strCache>
            </c:strRef>
          </c:cat>
          <c:val>
            <c:numRef>
              <c:f>'Net Worth'!$D$14:$H$14</c:f>
              <c:numCache>
                <c:formatCode>_(* #,##0_);_(* \(#,##0\);_(* "-"??_);_(@_)</c:formatCode>
                <c:ptCount val="5"/>
                <c:pt idx="0">
                  <c:v>10262126.460000001</c:v>
                </c:pt>
                <c:pt idx="1">
                  <c:v>9368013.650000006</c:v>
                </c:pt>
                <c:pt idx="2">
                  <c:v>8458301.3900000043</c:v>
                </c:pt>
                <c:pt idx="3">
                  <c:v>2132316.6399999987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48-453B-A06C-B5F5A57F1C7E}"/>
            </c:ext>
          </c:extLst>
        </c:ser>
        <c:ser>
          <c:idx val="0"/>
          <c:order val="1"/>
          <c:tx>
            <c:strRef>
              <c:f>'Net Worth'!$C$13</c:f>
              <c:strCache>
                <c:ptCount val="1"/>
                <c:pt idx="0">
                  <c:v>Total Liabilities</c:v>
                </c:pt>
              </c:strCache>
            </c:strRef>
          </c:tx>
          <c:spPr>
            <a:noFill/>
            <a:ln>
              <a:gradFill flip="none" rotWithShape="1">
                <a:gsLst>
                  <a:gs pos="0">
                    <a:schemeClr val="accent3">
                      <a:lumMod val="75000"/>
                    </a:schemeClr>
                  </a:gs>
                  <a:gs pos="48000">
                    <a:schemeClr val="accent3">
                      <a:lumMod val="97000"/>
                      <a:lumOff val="3000"/>
                    </a:schemeClr>
                  </a:gs>
                  <a:gs pos="100000">
                    <a:schemeClr val="accent3">
                      <a:lumMod val="60000"/>
                      <a:lumOff val="40000"/>
                    </a:schemeClr>
                  </a:gs>
                </a:gsLst>
                <a:lin ang="0" scaled="1"/>
                <a:tileRect/>
              </a:gradFill>
            </a:ln>
            <a:effectLst/>
          </c:spPr>
          <c:val>
            <c:numRef>
              <c:f>'Net Worth'!$D$13:$H$13</c:f>
              <c:numCache>
                <c:formatCode>_(* #,##0_);_(* \(#,##0\);_(* "-"??_);_(@_)</c:formatCode>
                <c:ptCount val="5"/>
                <c:pt idx="0">
                  <c:v>52389638.539999999</c:v>
                </c:pt>
                <c:pt idx="1">
                  <c:v>41150622.619999997</c:v>
                </c:pt>
                <c:pt idx="2">
                  <c:v>32221117.489999998</c:v>
                </c:pt>
                <c:pt idx="3">
                  <c:v>14946812.439999999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48-453B-A06C-B5F5A57F1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038592"/>
        <c:axId val="682040160"/>
      </c:areaChart>
      <c:catAx>
        <c:axId val="682038592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040160"/>
        <c:crosses val="autoZero"/>
        <c:auto val="1"/>
        <c:lblAlgn val="ctr"/>
        <c:lblOffset val="100"/>
        <c:noMultiLvlLbl val="0"/>
      </c:catAx>
      <c:valAx>
        <c:axId val="68204016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,,&quot;M&quot;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038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accent3">
            <a:lumMod val="67000"/>
          </a:schemeClr>
        </a:gs>
        <a:gs pos="48000">
          <a:schemeClr val="accent3">
            <a:lumMod val="97000"/>
            <a:lumOff val="3000"/>
          </a:schemeClr>
        </a:gs>
        <a:gs pos="92000">
          <a:schemeClr val="accent3">
            <a:lumMod val="60000"/>
            <a:lumOff val="40000"/>
          </a:schemeClr>
        </a:gs>
      </a:gsLst>
      <a:lin ang="0" scaled="1"/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600" baseline="0">
                <a:solidFill>
                  <a:schemeClr val="bg2"/>
                </a:solidFill>
                <a:latin typeface="Bodoni MT Condensed" panose="02070606080606020203" pitchFamily="18" charset="0"/>
              </a:rPr>
              <a:t>Current</a:t>
            </a:r>
          </a:p>
        </c:rich>
      </c:tx>
      <c:layout>
        <c:manualLayout>
          <c:xMode val="edge"/>
          <c:yMode val="edge"/>
          <c:x val="0.11770182136323869"/>
          <c:y val="1.97044334975369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'Net Worth'!$C$23</c:f>
              <c:strCache>
                <c:ptCount val="1"/>
                <c:pt idx="0">
                  <c:v>Net Worth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'Net Worth'!$D$20:$E$20</c:f>
              <c:strCache>
                <c:ptCount val="2"/>
                <c:pt idx="0">
                  <c:v> Assets </c:v>
                </c:pt>
                <c:pt idx="1">
                  <c:v> Liabilities </c:v>
                </c:pt>
              </c:strCache>
            </c:strRef>
          </c:cat>
          <c:val>
            <c:numRef>
              <c:f>'Net Worth'!$D$23:$E$23</c:f>
              <c:numCache>
                <c:formatCode>_(* #,##0_);_(* \(#,##0\);_(* "-"??_);_(@_)</c:formatCode>
                <c:ptCount val="2"/>
                <c:pt idx="1">
                  <c:v>10262126.460000001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7-43F4-AE16-D183901A1643}"/>
            </c:ext>
          </c:extLst>
        </c:ser>
        <c:ser>
          <c:idx val="1"/>
          <c:order val="1"/>
          <c:tx>
            <c:strRef>
              <c:f>'Net Worth'!$C$21</c:f>
              <c:strCache>
                <c:ptCount val="1"/>
                <c:pt idx="0">
                  <c:v>Short-Term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'Net Worth'!$D$20:$E$20</c:f>
              <c:strCache>
                <c:ptCount val="2"/>
                <c:pt idx="0">
                  <c:v> Assets </c:v>
                </c:pt>
                <c:pt idx="1">
                  <c:v> Liabilities </c:v>
                </c:pt>
              </c:strCache>
            </c:strRef>
          </c:cat>
          <c:val>
            <c:numRef>
              <c:f>'Net Worth'!$D$21:$E$21</c:f>
              <c:numCache>
                <c:formatCode>_(* #,##0_);_(* \(#,##0\);_(* "-"??_);_(@_)</c:formatCode>
                <c:ptCount val="2"/>
                <c:pt idx="0">
                  <c:v>62651765</c:v>
                </c:pt>
                <c:pt idx="1">
                  <c:v>52389638.539999999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77-43F4-AE16-D183901A1643}"/>
            </c:ext>
          </c:extLst>
        </c:ser>
        <c:ser>
          <c:idx val="2"/>
          <c:order val="2"/>
          <c:tx>
            <c:strRef>
              <c:f>'Net Worth'!$C$22</c:f>
              <c:strCache>
                <c:ptCount val="1"/>
                <c:pt idx="0">
                  <c:v>Long-Term</c:v>
                </c:pt>
              </c:strCache>
            </c:strRef>
          </c:tx>
          <c:spPr>
            <a:solidFill>
              <a:schemeClr val="bg2">
                <a:lumMod val="2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'Net Worth'!$D$20:$E$20</c:f>
              <c:strCache>
                <c:ptCount val="2"/>
                <c:pt idx="0">
                  <c:v> Assets </c:v>
                </c:pt>
                <c:pt idx="1">
                  <c:v> Liabilities </c:v>
                </c:pt>
              </c:strCache>
            </c:strRef>
          </c:cat>
          <c:val>
            <c:numRef>
              <c:f>'Net Worth'!$D$22:$E$22</c:f>
              <c:numCache>
                <c:formatCode>_(* #,##0_);_(* \(#,##0\);_(* "-"??_);_(@_)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77-43F4-AE16-D183901A1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682039768"/>
        <c:axId val="682041728"/>
      </c:barChart>
      <c:catAx>
        <c:axId val="68203976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041728"/>
        <c:crosses val="autoZero"/>
        <c:auto val="1"/>
        <c:lblAlgn val="ctr"/>
        <c:lblOffset val="100"/>
        <c:noMultiLvlLbl val="0"/>
      </c:catAx>
      <c:valAx>
        <c:axId val="68204172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,,&quot;M&quot;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039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3">
            <a:lumMod val="67000"/>
          </a:schemeClr>
        </a:gs>
        <a:gs pos="48000">
          <a:schemeClr val="accent3">
            <a:lumMod val="97000"/>
            <a:lumOff val="3000"/>
          </a:schemeClr>
        </a:gs>
        <a:gs pos="100000">
          <a:schemeClr val="accent3">
            <a:lumMod val="60000"/>
            <a:lumOff val="40000"/>
          </a:schemeClr>
        </a:gs>
      </a:gsLst>
      <a:lin ang="10800000" scaled="1"/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15</xdr:row>
      <xdr:rowOff>147636</xdr:rowOff>
    </xdr:from>
    <xdr:to>
      <xdr:col>8</xdr:col>
      <xdr:colOff>66675</xdr:colOff>
      <xdr:row>36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514351</xdr:colOff>
      <xdr:row>15</xdr:row>
      <xdr:rowOff>142875</xdr:rowOff>
    </xdr:from>
    <xdr:to>
      <xdr:col>10</xdr:col>
      <xdr:colOff>85726</xdr:colOff>
      <xdr:row>36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topLeftCell="B2" workbookViewId="0"/>
  </sheetViews>
  <sheetFormatPr defaultRowHeight="15" x14ac:dyDescent="0.25"/>
  <cols>
    <col min="1" max="1" width="9.140625" hidden="1" customWidth="1"/>
    <col min="3" max="3" width="26.85546875" bestFit="1" customWidth="1"/>
    <col min="4" max="4" width="12.140625" bestFit="1" customWidth="1"/>
  </cols>
  <sheetData>
    <row r="1" spans="1:5" hidden="1" x14ac:dyDescent="0.25">
      <c r="A1" t="s">
        <v>168</v>
      </c>
      <c r="C1" t="s">
        <v>0</v>
      </c>
      <c r="D1" t="s">
        <v>1</v>
      </c>
      <c r="E1" t="s">
        <v>11</v>
      </c>
    </row>
    <row r="3" spans="1:5" x14ac:dyDescent="0.25">
      <c r="C3" s="39" t="s">
        <v>2</v>
      </c>
      <c r="D3" s="40" t="s">
        <v>1</v>
      </c>
    </row>
    <row r="4" spans="1:5" x14ac:dyDescent="0.25">
      <c r="A4" t="s">
        <v>3</v>
      </c>
      <c r="C4" s="1" t="s">
        <v>4</v>
      </c>
      <c r="D4" s="2" t="s">
        <v>13</v>
      </c>
      <c r="E4" t="s">
        <v>123</v>
      </c>
    </row>
    <row r="5" spans="1:5" x14ac:dyDescent="0.25">
      <c r="A5" t="s">
        <v>3</v>
      </c>
      <c r="C5" s="1" t="s">
        <v>18</v>
      </c>
      <c r="D5" s="2" t="s">
        <v>19</v>
      </c>
      <c r="E5" t="s">
        <v>123</v>
      </c>
    </row>
    <row r="6" spans="1:5" x14ac:dyDescent="0.25">
      <c r="A6" t="s">
        <v>3</v>
      </c>
      <c r="C6" s="1" t="s">
        <v>20</v>
      </c>
      <c r="D6" s="3" t="s">
        <v>14</v>
      </c>
      <c r="E6" t="s">
        <v>123</v>
      </c>
    </row>
    <row r="7" spans="1:5" x14ac:dyDescent="0.25">
      <c r="A7" t="s">
        <v>3</v>
      </c>
      <c r="C7" s="1" t="s">
        <v>21</v>
      </c>
      <c r="D7" s="3" t="s">
        <v>22</v>
      </c>
      <c r="E7" t="s">
        <v>123</v>
      </c>
    </row>
    <row r="8" spans="1:5" x14ac:dyDescent="0.25">
      <c r="A8" t="s">
        <v>3</v>
      </c>
      <c r="C8" s="5" t="s">
        <v>9</v>
      </c>
      <c r="D8" s="6" t="str">
        <f>"true"</f>
        <v>true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3"/>
  <sheetViews>
    <sheetView workbookViewId="0"/>
  </sheetViews>
  <sheetFormatPr defaultRowHeight="15" x14ac:dyDescent="0.25"/>
  <sheetData>
    <row r="1" spans="1:8" x14ac:dyDescent="0.25">
      <c r="A1" s="27" t="s">
        <v>170</v>
      </c>
    </row>
    <row r="3" spans="1:8" x14ac:dyDescent="0.25">
      <c r="C3" s="27" t="s">
        <v>12</v>
      </c>
      <c r="G3" s="27" t="s">
        <v>7</v>
      </c>
      <c r="H3" s="27" t="s">
        <v>27</v>
      </c>
    </row>
    <row r="5" spans="1:8" x14ac:dyDescent="0.25">
      <c r="A5" s="27" t="s">
        <v>8</v>
      </c>
      <c r="C5" s="27" t="s">
        <v>122</v>
      </c>
    </row>
    <row r="6" spans="1:8" x14ac:dyDescent="0.25">
      <c r="D6" s="27" t="s">
        <v>17</v>
      </c>
      <c r="E6" s="27" t="s">
        <v>124</v>
      </c>
      <c r="F6" s="27" t="s">
        <v>125</v>
      </c>
      <c r="G6" s="27" t="s">
        <v>126</v>
      </c>
      <c r="H6" s="27" t="s">
        <v>127</v>
      </c>
    </row>
    <row r="7" spans="1:8" x14ac:dyDescent="0.25">
      <c r="A7" s="27" t="s">
        <v>8</v>
      </c>
      <c r="B7" s="27" t="s">
        <v>32</v>
      </c>
      <c r="D7" s="27" t="s">
        <v>33</v>
      </c>
      <c r="E7" s="27" t="s">
        <v>34</v>
      </c>
      <c r="F7" s="27" t="s">
        <v>35</v>
      </c>
      <c r="G7" s="27" t="s">
        <v>36</v>
      </c>
      <c r="H7" s="27" t="s">
        <v>37</v>
      </c>
    </row>
    <row r="8" spans="1:8" x14ac:dyDescent="0.25">
      <c r="C8" s="27" t="s">
        <v>4</v>
      </c>
      <c r="D8" s="27" t="s">
        <v>169</v>
      </c>
      <c r="E8" s="27" t="s">
        <v>169</v>
      </c>
      <c r="F8" s="27" t="s">
        <v>169</v>
      </c>
      <c r="G8" s="27" t="s">
        <v>169</v>
      </c>
      <c r="H8" s="27" t="s">
        <v>169</v>
      </c>
    </row>
    <row r="9" spans="1:8" x14ac:dyDescent="0.25">
      <c r="C9" s="27" t="s">
        <v>18</v>
      </c>
      <c r="D9" s="27" t="s">
        <v>169</v>
      </c>
      <c r="E9" s="27" t="s">
        <v>169</v>
      </c>
      <c r="F9" s="27" t="s">
        <v>169</v>
      </c>
      <c r="G9" s="27" t="s">
        <v>169</v>
      </c>
      <c r="H9" s="27" t="s">
        <v>169</v>
      </c>
    </row>
    <row r="10" spans="1:8" x14ac:dyDescent="0.25">
      <c r="C10" s="27" t="s">
        <v>15</v>
      </c>
      <c r="D10" s="27" t="s">
        <v>138</v>
      </c>
      <c r="E10" s="27" t="s">
        <v>139</v>
      </c>
      <c r="F10" s="27" t="s">
        <v>140</v>
      </c>
      <c r="G10" s="27" t="s">
        <v>141</v>
      </c>
      <c r="H10" s="27" t="s">
        <v>142</v>
      </c>
    </row>
    <row r="11" spans="1:8" x14ac:dyDescent="0.25">
      <c r="C11" s="27" t="s">
        <v>20</v>
      </c>
      <c r="D11" s="27" t="s">
        <v>169</v>
      </c>
      <c r="E11" s="27" t="s">
        <v>169</v>
      </c>
      <c r="F11" s="27" t="s">
        <v>169</v>
      </c>
      <c r="G11" s="27" t="s">
        <v>169</v>
      </c>
      <c r="H11" s="27" t="s">
        <v>169</v>
      </c>
    </row>
    <row r="12" spans="1:8" x14ac:dyDescent="0.25">
      <c r="C12" s="27" t="s">
        <v>21</v>
      </c>
      <c r="D12" s="27" t="s">
        <v>169</v>
      </c>
      <c r="E12" s="27" t="s">
        <v>169</v>
      </c>
      <c r="F12" s="27" t="s">
        <v>169</v>
      </c>
      <c r="G12" s="27" t="s">
        <v>169</v>
      </c>
      <c r="H12" s="27" t="s">
        <v>169</v>
      </c>
    </row>
    <row r="13" spans="1:8" x14ac:dyDescent="0.25">
      <c r="C13" s="27" t="s">
        <v>16</v>
      </c>
      <c r="D13" s="27" t="s">
        <v>153</v>
      </c>
      <c r="E13" s="27" t="s">
        <v>154</v>
      </c>
      <c r="F13" s="27" t="s">
        <v>155</v>
      </c>
      <c r="G13" s="27" t="s">
        <v>156</v>
      </c>
      <c r="H13" s="27" t="s">
        <v>157</v>
      </c>
    </row>
    <row r="14" spans="1:8" x14ac:dyDescent="0.25">
      <c r="C14" s="27" t="s">
        <v>12</v>
      </c>
      <c r="D14" s="27" t="s">
        <v>158</v>
      </c>
      <c r="E14" s="27" t="s">
        <v>159</v>
      </c>
      <c r="F14" s="27" t="s">
        <v>160</v>
      </c>
      <c r="G14" s="27" t="s">
        <v>161</v>
      </c>
      <c r="H14" s="27" t="s">
        <v>162</v>
      </c>
    </row>
    <row r="20" spans="3:5" x14ac:dyDescent="0.25">
      <c r="D20" s="27" t="s">
        <v>23</v>
      </c>
      <c r="E20" s="27" t="s">
        <v>24</v>
      </c>
    </row>
    <row r="21" spans="3:5" x14ac:dyDescent="0.25">
      <c r="C21" s="27" t="s">
        <v>25</v>
      </c>
      <c r="D21" s="27" t="s">
        <v>163</v>
      </c>
      <c r="E21" s="27" t="s">
        <v>164</v>
      </c>
    </row>
    <row r="22" spans="3:5" x14ac:dyDescent="0.25">
      <c r="C22" s="27" t="s">
        <v>26</v>
      </c>
      <c r="D22" s="27" t="s">
        <v>165</v>
      </c>
      <c r="E22" s="27" t="s">
        <v>166</v>
      </c>
    </row>
    <row r="23" spans="3:5" x14ac:dyDescent="0.25">
      <c r="C23" s="27" t="s">
        <v>12</v>
      </c>
      <c r="E23" s="27" t="s">
        <v>167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3"/>
  <sheetViews>
    <sheetView workbookViewId="0"/>
  </sheetViews>
  <sheetFormatPr defaultRowHeight="15" x14ac:dyDescent="0.25"/>
  <sheetData>
    <row r="1" spans="1:8" x14ac:dyDescent="0.25">
      <c r="A1" s="27" t="s">
        <v>172</v>
      </c>
    </row>
    <row r="3" spans="1:8" x14ac:dyDescent="0.25">
      <c r="C3" s="27" t="s">
        <v>12</v>
      </c>
      <c r="G3" s="27" t="s">
        <v>7</v>
      </c>
      <c r="H3" s="27" t="s">
        <v>27</v>
      </c>
    </row>
    <row r="5" spans="1:8" x14ac:dyDescent="0.25">
      <c r="A5" s="27" t="s">
        <v>8</v>
      </c>
      <c r="C5" s="27" t="s">
        <v>122</v>
      </c>
    </row>
    <row r="6" spans="1:8" x14ac:dyDescent="0.25">
      <c r="D6" s="27" t="s">
        <v>17</v>
      </c>
      <c r="E6" s="27" t="s">
        <v>124</v>
      </c>
      <c r="F6" s="27" t="s">
        <v>125</v>
      </c>
      <c r="G6" s="27" t="s">
        <v>126</v>
      </c>
      <c r="H6" s="27" t="s">
        <v>127</v>
      </c>
    </row>
    <row r="7" spans="1:8" x14ac:dyDescent="0.25">
      <c r="A7" s="27" t="s">
        <v>8</v>
      </c>
      <c r="B7" s="27" t="s">
        <v>32</v>
      </c>
      <c r="D7" s="27" t="s">
        <v>33</v>
      </c>
      <c r="E7" s="27" t="s">
        <v>34</v>
      </c>
      <c r="F7" s="27" t="s">
        <v>35</v>
      </c>
      <c r="G7" s="27" t="s">
        <v>36</v>
      </c>
      <c r="H7" s="27" t="s">
        <v>37</v>
      </c>
    </row>
    <row r="8" spans="1:8" x14ac:dyDescent="0.25">
      <c r="C8" s="27" t="s">
        <v>4</v>
      </c>
      <c r="D8" s="27" t="s">
        <v>128</v>
      </c>
      <c r="E8" s="27" t="s">
        <v>129</v>
      </c>
      <c r="F8" s="27" t="s">
        <v>130</v>
      </c>
      <c r="G8" s="27" t="s">
        <v>131</v>
      </c>
      <c r="H8" s="27" t="s">
        <v>132</v>
      </c>
    </row>
    <row r="9" spans="1:8" x14ac:dyDescent="0.25">
      <c r="C9" s="27" t="s">
        <v>18</v>
      </c>
      <c r="D9" s="27" t="s">
        <v>133</v>
      </c>
      <c r="E9" s="27" t="s">
        <v>134</v>
      </c>
      <c r="F9" s="27" t="s">
        <v>135</v>
      </c>
      <c r="G9" s="27" t="s">
        <v>136</v>
      </c>
      <c r="H9" s="27" t="s">
        <v>137</v>
      </c>
    </row>
    <row r="10" spans="1:8" x14ac:dyDescent="0.25">
      <c r="C10" s="27" t="s">
        <v>15</v>
      </c>
      <c r="D10" s="27" t="s">
        <v>138</v>
      </c>
      <c r="E10" s="27" t="s">
        <v>139</v>
      </c>
      <c r="F10" s="27" t="s">
        <v>140</v>
      </c>
      <c r="G10" s="27" t="s">
        <v>141</v>
      </c>
      <c r="H10" s="27" t="s">
        <v>142</v>
      </c>
    </row>
    <row r="11" spans="1:8" x14ac:dyDescent="0.25">
      <c r="C11" s="27" t="s">
        <v>20</v>
      </c>
      <c r="D11" s="27" t="s">
        <v>143</v>
      </c>
      <c r="E11" s="27" t="s">
        <v>144</v>
      </c>
      <c r="F11" s="27" t="s">
        <v>145</v>
      </c>
      <c r="G11" s="27" t="s">
        <v>146</v>
      </c>
      <c r="H11" s="27" t="s">
        <v>147</v>
      </c>
    </row>
    <row r="12" spans="1:8" x14ac:dyDescent="0.25">
      <c r="C12" s="27" t="s">
        <v>21</v>
      </c>
      <c r="D12" s="27" t="s">
        <v>148</v>
      </c>
      <c r="E12" s="27" t="s">
        <v>149</v>
      </c>
      <c r="F12" s="27" t="s">
        <v>150</v>
      </c>
      <c r="G12" s="27" t="s">
        <v>151</v>
      </c>
      <c r="H12" s="27" t="s">
        <v>152</v>
      </c>
    </row>
    <row r="13" spans="1:8" x14ac:dyDescent="0.25">
      <c r="C13" s="27" t="s">
        <v>16</v>
      </c>
      <c r="D13" s="27" t="s">
        <v>153</v>
      </c>
      <c r="E13" s="27" t="s">
        <v>154</v>
      </c>
      <c r="F13" s="27" t="s">
        <v>155</v>
      </c>
      <c r="G13" s="27" t="s">
        <v>156</v>
      </c>
      <c r="H13" s="27" t="s">
        <v>157</v>
      </c>
    </row>
    <row r="14" spans="1:8" x14ac:dyDescent="0.25">
      <c r="C14" s="27" t="s">
        <v>12</v>
      </c>
      <c r="D14" s="27" t="s">
        <v>158</v>
      </c>
      <c r="E14" s="27" t="s">
        <v>159</v>
      </c>
      <c r="F14" s="27" t="s">
        <v>160</v>
      </c>
      <c r="G14" s="27" t="s">
        <v>161</v>
      </c>
      <c r="H14" s="27" t="s">
        <v>162</v>
      </c>
    </row>
    <row r="20" spans="3:5" x14ac:dyDescent="0.25">
      <c r="D20" s="27" t="s">
        <v>23</v>
      </c>
      <c r="E20" s="27" t="s">
        <v>24</v>
      </c>
    </row>
    <row r="21" spans="3:5" x14ac:dyDescent="0.25">
      <c r="C21" s="27" t="s">
        <v>25</v>
      </c>
      <c r="D21" s="27" t="s">
        <v>163</v>
      </c>
      <c r="E21" s="27" t="s">
        <v>164</v>
      </c>
    </row>
    <row r="22" spans="3:5" x14ac:dyDescent="0.25">
      <c r="C22" s="27" t="s">
        <v>26</v>
      </c>
      <c r="D22" s="27" t="s">
        <v>165</v>
      </c>
      <c r="E22" s="27" t="s">
        <v>166</v>
      </c>
    </row>
    <row r="23" spans="3:5" x14ac:dyDescent="0.25">
      <c r="C23" s="27" t="s">
        <v>12</v>
      </c>
      <c r="E23" s="27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3"/>
  <sheetViews>
    <sheetView showGridLines="0" tabSelected="1" topLeftCell="B2" zoomScaleNormal="100" workbookViewId="0"/>
  </sheetViews>
  <sheetFormatPr defaultRowHeight="15" x14ac:dyDescent="0.25"/>
  <cols>
    <col min="1" max="1" width="9" hidden="1" customWidth="1"/>
    <col min="2" max="2" width="9.7109375" bestFit="1" customWidth="1"/>
    <col min="3" max="3" width="23" customWidth="1"/>
    <col min="4" max="8" width="14.7109375" customWidth="1"/>
    <col min="10" max="10" width="20.28515625" bestFit="1" customWidth="1"/>
    <col min="11" max="11" width="12.7109375" bestFit="1" customWidth="1"/>
    <col min="12" max="12" width="12.28515625" bestFit="1" customWidth="1"/>
  </cols>
  <sheetData>
    <row r="1" spans="1:12" hidden="1" x14ac:dyDescent="0.25">
      <c r="A1" t="s">
        <v>171</v>
      </c>
    </row>
    <row r="3" spans="1:12" ht="37.5" x14ac:dyDescent="0.7">
      <c r="C3" s="31" t="s">
        <v>12</v>
      </c>
      <c r="D3" s="7"/>
      <c r="E3" s="8"/>
      <c r="F3" s="8"/>
      <c r="G3" s="10" t="s">
        <v>7</v>
      </c>
      <c r="H3" s="11">
        <f ca="1">TODAY()</f>
        <v>45173</v>
      </c>
    </row>
    <row r="4" spans="1:12" ht="24" x14ac:dyDescent="0.45">
      <c r="C4" s="9"/>
      <c r="D4" s="9"/>
      <c r="E4" s="8"/>
      <c r="F4" s="8"/>
      <c r="G4" s="9"/>
      <c r="H4" s="9"/>
    </row>
    <row r="5" spans="1:12" ht="57.75" hidden="1" customHeight="1" x14ac:dyDescent="0.45">
      <c r="A5" t="s">
        <v>8</v>
      </c>
      <c r="C5" s="38" t="s">
        <v>122</v>
      </c>
      <c r="D5" s="9"/>
      <c r="E5" s="8"/>
      <c r="F5" s="8"/>
      <c r="G5" s="9"/>
      <c r="H5" s="9"/>
    </row>
    <row r="6" spans="1:12" ht="26.25" customHeight="1" x14ac:dyDescent="0.3">
      <c r="C6" s="32"/>
      <c r="D6" s="33" t="s">
        <v>17</v>
      </c>
      <c r="E6" s="33">
        <f ca="1">B7-1</f>
        <v>2022</v>
      </c>
      <c r="F6" s="33">
        <f ca="1">B7-2</f>
        <v>2021</v>
      </c>
      <c r="G6" s="33">
        <f ca="1">B7-3</f>
        <v>2020</v>
      </c>
      <c r="H6" s="34">
        <f ca="1">B7-4</f>
        <v>2019</v>
      </c>
    </row>
    <row r="7" spans="1:12" s="4" customFormat="1" ht="16.5" hidden="1" x14ac:dyDescent="0.3">
      <c r="A7" s="4" t="s">
        <v>8</v>
      </c>
      <c r="B7" s="10">
        <f ca="1">YEAR($H$3)</f>
        <v>2023</v>
      </c>
      <c r="C7" s="13"/>
      <c r="D7" s="14">
        <f ca="1">$H$3</f>
        <v>45173</v>
      </c>
      <c r="E7" s="14">
        <f ca="1">DATE(E$6,12,31)</f>
        <v>44926</v>
      </c>
      <c r="F7" s="14">
        <f ca="1">DATE(F$6,12,31)</f>
        <v>44561</v>
      </c>
      <c r="G7" s="14">
        <f ca="1">DATE(G$6,12,31)</f>
        <v>44196</v>
      </c>
      <c r="H7" s="15">
        <f ca="1">DATE(H$6,12,31)</f>
        <v>43830</v>
      </c>
    </row>
    <row r="8" spans="1:12" s="4" customFormat="1" ht="16.5" x14ac:dyDescent="0.3">
      <c r="B8" s="10"/>
      <c r="C8" s="17" t="s">
        <v>4</v>
      </c>
      <c r="D8" s="18">
        <f>62651765</f>
        <v>62651765</v>
      </c>
      <c r="E8" s="18">
        <f>50518636.27</f>
        <v>50518636.270000003</v>
      </c>
      <c r="F8" s="18">
        <f>40679418.88</f>
        <v>40679418.880000003</v>
      </c>
      <c r="G8" s="18">
        <f>17079129.08</f>
        <v>17079129.079999998</v>
      </c>
      <c r="H8" s="23">
        <f>0</f>
        <v>0</v>
      </c>
    </row>
    <row r="9" spans="1:12" s="4" customFormat="1" ht="16.5" x14ac:dyDescent="0.3">
      <c r="B9" s="10"/>
      <c r="C9" s="21" t="s">
        <v>18</v>
      </c>
      <c r="D9" s="22">
        <f>0</f>
        <v>0</v>
      </c>
      <c r="E9" s="22">
        <f>0</f>
        <v>0</v>
      </c>
      <c r="F9" s="22">
        <f>0</f>
        <v>0</v>
      </c>
      <c r="G9" s="22">
        <f>0</f>
        <v>0</v>
      </c>
      <c r="H9" s="24">
        <f>0</f>
        <v>0</v>
      </c>
    </row>
    <row r="10" spans="1:12" s="4" customFormat="1" ht="16.5" x14ac:dyDescent="0.3">
      <c r="B10" s="10"/>
      <c r="C10" s="28" t="s">
        <v>15</v>
      </c>
      <c r="D10" s="35">
        <f>SUM(D8:D9)</f>
        <v>62651765</v>
      </c>
      <c r="E10" s="35">
        <f>SUM(E8:E9)</f>
        <v>50518636.270000003</v>
      </c>
      <c r="F10" s="35">
        <f>SUM(F8:F9)</f>
        <v>40679418.880000003</v>
      </c>
      <c r="G10" s="35">
        <f>SUM(G8:G9)</f>
        <v>17079129.079999998</v>
      </c>
      <c r="H10" s="36">
        <f>SUM(H8:H9)</f>
        <v>0</v>
      </c>
    </row>
    <row r="11" spans="1:12" ht="16.5" x14ac:dyDescent="0.3">
      <c r="C11" s="17" t="s">
        <v>20</v>
      </c>
      <c r="D11" s="18">
        <f>52389638.54</f>
        <v>52389638.539999999</v>
      </c>
      <c r="E11" s="18">
        <f>41150622.62</f>
        <v>41150622.619999997</v>
      </c>
      <c r="F11" s="18">
        <f>32221117.49</f>
        <v>32221117.489999998</v>
      </c>
      <c r="G11" s="18">
        <f>14946812.44</f>
        <v>14946812.439999999</v>
      </c>
      <c r="H11" s="23">
        <f>0</f>
        <v>0</v>
      </c>
    </row>
    <row r="12" spans="1:12" ht="16.5" x14ac:dyDescent="0.3">
      <c r="C12" s="21" t="s">
        <v>21</v>
      </c>
      <c r="D12" s="22">
        <f>0</f>
        <v>0</v>
      </c>
      <c r="E12" s="22">
        <f>0</f>
        <v>0</v>
      </c>
      <c r="F12" s="22">
        <f>0</f>
        <v>0</v>
      </c>
      <c r="G12" s="22">
        <f>0</f>
        <v>0</v>
      </c>
      <c r="H12" s="24">
        <f>0</f>
        <v>0</v>
      </c>
      <c r="K12" s="12"/>
      <c r="L12" s="16"/>
    </row>
    <row r="13" spans="1:12" ht="16.5" x14ac:dyDescent="0.3">
      <c r="C13" s="19" t="s">
        <v>16</v>
      </c>
      <c r="D13" s="20">
        <f>SUM(D11:D12)</f>
        <v>52389638.539999999</v>
      </c>
      <c r="E13" s="20">
        <f>SUM(E11:E12)</f>
        <v>41150622.619999997</v>
      </c>
      <c r="F13" s="20">
        <f>SUM(F11:F12)</f>
        <v>32221117.489999998</v>
      </c>
      <c r="G13" s="20">
        <f>SUM(G11:G12)</f>
        <v>14946812.439999999</v>
      </c>
      <c r="H13" s="25">
        <f>SUM(H11:H12)</f>
        <v>0</v>
      </c>
      <c r="K13" s="12"/>
      <c r="L13" s="16"/>
    </row>
    <row r="14" spans="1:12" ht="16.5" x14ac:dyDescent="0.3">
      <c r="C14" s="28" t="s">
        <v>12</v>
      </c>
      <c r="D14" s="29">
        <f>D10-D13</f>
        <v>10262126.460000001</v>
      </c>
      <c r="E14" s="29">
        <f>E10-E13</f>
        <v>9368013.650000006</v>
      </c>
      <c r="F14" s="29">
        <f>F10-F13</f>
        <v>8458301.3900000043</v>
      </c>
      <c r="G14" s="29">
        <f>G10-G13</f>
        <v>2132316.6399999987</v>
      </c>
      <c r="H14" s="30">
        <f>H10-H13</f>
        <v>0</v>
      </c>
      <c r="K14" s="12"/>
    </row>
    <row r="19" spans="3:6" x14ac:dyDescent="0.25">
      <c r="C19" s="4"/>
      <c r="D19" s="4"/>
      <c r="E19" s="4"/>
    </row>
    <row r="20" spans="3:6" x14ac:dyDescent="0.25">
      <c r="C20" s="4"/>
      <c r="D20" s="26" t="s">
        <v>23</v>
      </c>
      <c r="E20" s="26" t="s">
        <v>24</v>
      </c>
    </row>
    <row r="21" spans="3:6" x14ac:dyDescent="0.25">
      <c r="C21" s="4" t="s">
        <v>25</v>
      </c>
      <c r="D21" s="26">
        <f>D8</f>
        <v>62651765</v>
      </c>
      <c r="E21" s="26">
        <f>D11</f>
        <v>52389638.539999999</v>
      </c>
      <c r="F21" s="16"/>
    </row>
    <row r="22" spans="3:6" x14ac:dyDescent="0.25">
      <c r="C22" s="4" t="s">
        <v>26</v>
      </c>
      <c r="D22" s="37">
        <f>D9</f>
        <v>0</v>
      </c>
      <c r="E22" s="26">
        <f>D12</f>
        <v>0</v>
      </c>
    </row>
    <row r="23" spans="3:6" x14ac:dyDescent="0.25">
      <c r="C23" s="4" t="s">
        <v>12</v>
      </c>
      <c r="D23" s="4"/>
      <c r="E23" s="26">
        <f>SUM(D21:D22)-SUM(E21:E22)</f>
        <v>10262126.460000001</v>
      </c>
    </row>
  </sheetData>
  <pageMargins left="0.25" right="0.25" top="0.75" bottom="0.75" header="0.3" footer="0.3"/>
  <pageSetup scale="92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1"/>
  <sheetViews>
    <sheetView workbookViewId="0"/>
  </sheetViews>
  <sheetFormatPr defaultRowHeight="15" x14ac:dyDescent="0.25"/>
  <sheetData>
    <row r="1" spans="1:12" x14ac:dyDescent="0.25">
      <c r="A1" s="27" t="s">
        <v>64</v>
      </c>
    </row>
    <row r="3" spans="1:12" x14ac:dyDescent="0.25">
      <c r="C3" s="27" t="s">
        <v>12</v>
      </c>
      <c r="G3" s="27" t="s">
        <v>7</v>
      </c>
      <c r="H3" s="27" t="s">
        <v>27</v>
      </c>
    </row>
    <row r="6" spans="1:12" x14ac:dyDescent="0.25">
      <c r="D6" s="27" t="s">
        <v>17</v>
      </c>
      <c r="E6" s="27" t="s">
        <v>28</v>
      </c>
      <c r="F6" s="27" t="s">
        <v>29</v>
      </c>
      <c r="G6" s="27" t="s">
        <v>30</v>
      </c>
      <c r="H6" s="27" t="s">
        <v>31</v>
      </c>
    </row>
    <row r="7" spans="1:12" x14ac:dyDescent="0.25">
      <c r="A7" s="27" t="s">
        <v>8</v>
      </c>
      <c r="B7" s="27" t="s">
        <v>32</v>
      </c>
      <c r="D7" s="27" t="s">
        <v>33</v>
      </c>
      <c r="E7" s="27" t="s">
        <v>34</v>
      </c>
      <c r="F7" s="27" t="s">
        <v>35</v>
      </c>
      <c r="G7" s="27" t="s">
        <v>36</v>
      </c>
      <c r="H7" s="27" t="s">
        <v>37</v>
      </c>
    </row>
    <row r="8" spans="1:12" x14ac:dyDescent="0.25">
      <c r="C8" s="27" t="s">
        <v>15</v>
      </c>
      <c r="D8" s="27" t="s">
        <v>38</v>
      </c>
      <c r="E8" s="27" t="s">
        <v>39</v>
      </c>
      <c r="F8" s="27" t="s">
        <v>40</v>
      </c>
      <c r="G8" s="27" t="s">
        <v>41</v>
      </c>
      <c r="H8" s="27" t="s">
        <v>42</v>
      </c>
      <c r="J8" s="27" t="s">
        <v>4</v>
      </c>
      <c r="K8" s="27" t="s">
        <v>43</v>
      </c>
    </row>
    <row r="9" spans="1:12" x14ac:dyDescent="0.25">
      <c r="C9" s="27" t="s">
        <v>16</v>
      </c>
      <c r="D9" s="27" t="s">
        <v>44</v>
      </c>
      <c r="E9" s="27" t="s">
        <v>45</v>
      </c>
      <c r="F9" s="27" t="s">
        <v>46</v>
      </c>
      <c r="G9" s="27" t="s">
        <v>47</v>
      </c>
      <c r="H9" s="27" t="s">
        <v>48</v>
      </c>
      <c r="J9" s="27" t="s">
        <v>18</v>
      </c>
      <c r="K9" s="27" t="s">
        <v>49</v>
      </c>
      <c r="L9" s="27" t="s">
        <v>50</v>
      </c>
    </row>
    <row r="10" spans="1:12" x14ac:dyDescent="0.25">
      <c r="C10" s="27" t="s">
        <v>12</v>
      </c>
      <c r="D10" s="27" t="s">
        <v>51</v>
      </c>
      <c r="E10" s="27" t="s">
        <v>52</v>
      </c>
      <c r="F10" s="27" t="s">
        <v>53</v>
      </c>
      <c r="G10" s="27" t="s">
        <v>54</v>
      </c>
      <c r="H10" s="27" t="s">
        <v>55</v>
      </c>
      <c r="J10" s="27" t="s">
        <v>20</v>
      </c>
      <c r="K10" s="27" t="s">
        <v>56</v>
      </c>
    </row>
    <row r="11" spans="1:12" x14ac:dyDescent="0.25">
      <c r="C11" s="27" t="s">
        <v>10</v>
      </c>
      <c r="D11" s="27" t="s">
        <v>57</v>
      </c>
      <c r="E11" s="27" t="s">
        <v>58</v>
      </c>
      <c r="F11" s="27" t="s">
        <v>59</v>
      </c>
      <c r="G11" s="27" t="s">
        <v>60</v>
      </c>
      <c r="H11" s="27" t="s">
        <v>61</v>
      </c>
      <c r="J11" s="27" t="s">
        <v>21</v>
      </c>
      <c r="K11" s="27" t="s">
        <v>62</v>
      </c>
      <c r="L11" s="27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"/>
  <sheetViews>
    <sheetView workbookViewId="0"/>
  </sheetViews>
  <sheetFormatPr defaultRowHeight="15" x14ac:dyDescent="0.25"/>
  <sheetData>
    <row r="1" spans="1:12" x14ac:dyDescent="0.25">
      <c r="A1" s="27" t="s">
        <v>64</v>
      </c>
    </row>
    <row r="3" spans="1:12" x14ac:dyDescent="0.25">
      <c r="C3" s="27" t="s">
        <v>12</v>
      </c>
      <c r="G3" s="27" t="s">
        <v>7</v>
      </c>
      <c r="H3" s="27" t="s">
        <v>27</v>
      </c>
    </row>
    <row r="6" spans="1:12" x14ac:dyDescent="0.25">
      <c r="D6" s="27" t="s">
        <v>17</v>
      </c>
      <c r="E6" s="27" t="s">
        <v>28</v>
      </c>
      <c r="F6" s="27" t="s">
        <v>29</v>
      </c>
      <c r="G6" s="27" t="s">
        <v>30</v>
      </c>
      <c r="H6" s="27" t="s">
        <v>31</v>
      </c>
    </row>
    <row r="7" spans="1:12" x14ac:dyDescent="0.25">
      <c r="A7" s="27" t="s">
        <v>8</v>
      </c>
      <c r="B7" s="27" t="s">
        <v>32</v>
      </c>
      <c r="D7" s="27" t="s">
        <v>33</v>
      </c>
      <c r="E7" s="27" t="s">
        <v>34</v>
      </c>
      <c r="F7" s="27" t="s">
        <v>35</v>
      </c>
      <c r="G7" s="27" t="s">
        <v>36</v>
      </c>
      <c r="H7" s="27" t="s">
        <v>37</v>
      </c>
    </row>
    <row r="8" spans="1:12" x14ac:dyDescent="0.25">
      <c r="C8" s="27" t="s">
        <v>15</v>
      </c>
      <c r="D8" s="27" t="s">
        <v>38</v>
      </c>
      <c r="E8" s="27" t="s">
        <v>39</v>
      </c>
      <c r="F8" s="27" t="s">
        <v>40</v>
      </c>
      <c r="G8" s="27" t="s">
        <v>41</v>
      </c>
      <c r="H8" s="27" t="s">
        <v>42</v>
      </c>
      <c r="J8" s="27" t="s">
        <v>4</v>
      </c>
      <c r="K8" s="27" t="s">
        <v>43</v>
      </c>
    </row>
    <row r="9" spans="1:12" x14ac:dyDescent="0.25">
      <c r="C9" s="27" t="s">
        <v>16</v>
      </c>
      <c r="D9" s="27" t="s">
        <v>44</v>
      </c>
      <c r="E9" s="27" t="s">
        <v>45</v>
      </c>
      <c r="F9" s="27" t="s">
        <v>46</v>
      </c>
      <c r="G9" s="27" t="s">
        <v>47</v>
      </c>
      <c r="H9" s="27" t="s">
        <v>48</v>
      </c>
      <c r="J9" s="27" t="s">
        <v>18</v>
      </c>
      <c r="K9" s="27" t="s">
        <v>49</v>
      </c>
      <c r="L9" s="27" t="s">
        <v>50</v>
      </c>
    </row>
    <row r="10" spans="1:12" x14ac:dyDescent="0.25">
      <c r="C10" s="27" t="s">
        <v>12</v>
      </c>
      <c r="D10" s="27" t="s">
        <v>51</v>
      </c>
      <c r="E10" s="27" t="s">
        <v>52</v>
      </c>
      <c r="F10" s="27" t="s">
        <v>53</v>
      </c>
      <c r="G10" s="27" t="s">
        <v>54</v>
      </c>
      <c r="H10" s="27" t="s">
        <v>55</v>
      </c>
      <c r="J10" s="27" t="s">
        <v>20</v>
      </c>
      <c r="K10" s="27" t="s">
        <v>56</v>
      </c>
    </row>
    <row r="11" spans="1:12" x14ac:dyDescent="0.25">
      <c r="C11" s="27" t="s">
        <v>10</v>
      </c>
      <c r="D11" s="27" t="s">
        <v>57</v>
      </c>
      <c r="E11" s="27" t="s">
        <v>58</v>
      </c>
      <c r="F11" s="27" t="s">
        <v>59</v>
      </c>
      <c r="G11" s="27" t="s">
        <v>60</v>
      </c>
      <c r="H11" s="27" t="s">
        <v>61</v>
      </c>
      <c r="J11" s="27" t="s">
        <v>21</v>
      </c>
      <c r="K11" s="27" t="s">
        <v>62</v>
      </c>
      <c r="L11" s="27" t="s">
        <v>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1"/>
  <sheetViews>
    <sheetView workbookViewId="0"/>
  </sheetViews>
  <sheetFormatPr defaultRowHeight="15" x14ac:dyDescent="0.25"/>
  <sheetData>
    <row r="1" spans="1:15" x14ac:dyDescent="0.25">
      <c r="A1" s="27" t="s">
        <v>119</v>
      </c>
    </row>
    <row r="3" spans="1:15" x14ac:dyDescent="0.25">
      <c r="C3" s="27" t="s">
        <v>12</v>
      </c>
      <c r="N3" s="27" t="s">
        <v>7</v>
      </c>
      <c r="O3" s="27" t="s">
        <v>27</v>
      </c>
    </row>
    <row r="5" spans="1:15" x14ac:dyDescent="0.25">
      <c r="C5" s="27" t="s">
        <v>65</v>
      </c>
    </row>
    <row r="6" spans="1:15" x14ac:dyDescent="0.25">
      <c r="D6" s="27" t="s">
        <v>66</v>
      </c>
      <c r="E6" s="27" t="s">
        <v>67</v>
      </c>
      <c r="F6" s="27" t="s">
        <v>68</v>
      </c>
      <c r="G6" s="27" t="s">
        <v>69</v>
      </c>
      <c r="H6" s="27" t="s">
        <v>70</v>
      </c>
      <c r="I6" s="27" t="s">
        <v>71</v>
      </c>
      <c r="J6" s="27" t="s">
        <v>72</v>
      </c>
      <c r="K6" s="27" t="s">
        <v>73</v>
      </c>
      <c r="L6" s="27" t="s">
        <v>74</v>
      </c>
      <c r="M6" s="27" t="s">
        <v>75</v>
      </c>
      <c r="N6" s="27" t="s">
        <v>76</v>
      </c>
      <c r="O6" s="27" t="s">
        <v>77</v>
      </c>
    </row>
    <row r="7" spans="1:15" x14ac:dyDescent="0.25">
      <c r="A7" s="27" t="s">
        <v>8</v>
      </c>
      <c r="B7" s="27" t="s">
        <v>78</v>
      </c>
      <c r="D7" s="27" t="s">
        <v>79</v>
      </c>
      <c r="E7" s="27" t="s">
        <v>80</v>
      </c>
      <c r="F7" s="27" t="s">
        <v>81</v>
      </c>
      <c r="G7" s="27" t="s">
        <v>82</v>
      </c>
      <c r="H7" s="27" t="s">
        <v>83</v>
      </c>
      <c r="I7" s="27" t="s">
        <v>84</v>
      </c>
      <c r="J7" s="27" t="s">
        <v>85</v>
      </c>
      <c r="K7" s="27" t="s">
        <v>86</v>
      </c>
      <c r="L7" s="27" t="s">
        <v>87</v>
      </c>
      <c r="M7" s="27" t="s">
        <v>88</v>
      </c>
      <c r="N7" s="27" t="s">
        <v>89</v>
      </c>
      <c r="O7" s="27" t="s">
        <v>90</v>
      </c>
    </row>
    <row r="8" spans="1:15" x14ac:dyDescent="0.25">
      <c r="C8" s="27" t="s">
        <v>4</v>
      </c>
      <c r="D8" s="27" t="s">
        <v>38</v>
      </c>
      <c r="E8" s="27" t="s">
        <v>39</v>
      </c>
      <c r="F8" s="27" t="s">
        <v>40</v>
      </c>
      <c r="G8" s="27" t="s">
        <v>41</v>
      </c>
      <c r="H8" s="27" t="s">
        <v>42</v>
      </c>
      <c r="I8" s="27" t="s">
        <v>91</v>
      </c>
      <c r="J8" s="27" t="s">
        <v>92</v>
      </c>
      <c r="K8" s="27" t="s">
        <v>93</v>
      </c>
      <c r="L8" s="27" t="s">
        <v>94</v>
      </c>
      <c r="M8" s="27" t="s">
        <v>95</v>
      </c>
      <c r="N8" s="27" t="s">
        <v>96</v>
      </c>
      <c r="O8" s="27" t="s">
        <v>97</v>
      </c>
    </row>
    <row r="9" spans="1:15" x14ac:dyDescent="0.25">
      <c r="C9" s="27" t="s">
        <v>5</v>
      </c>
      <c r="D9" s="27" t="s">
        <v>44</v>
      </c>
      <c r="E9" s="27" t="s">
        <v>45</v>
      </c>
      <c r="F9" s="27" t="s">
        <v>46</v>
      </c>
      <c r="G9" s="27" t="s">
        <v>47</v>
      </c>
      <c r="H9" s="27" t="s">
        <v>48</v>
      </c>
      <c r="I9" s="27" t="s">
        <v>98</v>
      </c>
      <c r="J9" s="27" t="s">
        <v>99</v>
      </c>
      <c r="K9" s="27" t="s">
        <v>100</v>
      </c>
      <c r="L9" s="27" t="s">
        <v>101</v>
      </c>
      <c r="M9" s="27" t="s">
        <v>102</v>
      </c>
      <c r="N9" s="27" t="s">
        <v>103</v>
      </c>
      <c r="O9" s="27" t="s">
        <v>104</v>
      </c>
    </row>
    <row r="10" spans="1:15" x14ac:dyDescent="0.25">
      <c r="C10" s="27" t="s">
        <v>6</v>
      </c>
      <c r="D10" s="27" t="s">
        <v>51</v>
      </c>
      <c r="E10" s="27" t="s">
        <v>52</v>
      </c>
      <c r="F10" s="27" t="s">
        <v>53</v>
      </c>
      <c r="G10" s="27" t="s">
        <v>54</v>
      </c>
      <c r="H10" s="27" t="s">
        <v>55</v>
      </c>
      <c r="I10" s="27" t="s">
        <v>105</v>
      </c>
      <c r="J10" s="27" t="s">
        <v>106</v>
      </c>
      <c r="K10" s="27" t="s">
        <v>107</v>
      </c>
      <c r="L10" s="27" t="s">
        <v>108</v>
      </c>
      <c r="M10" s="27" t="s">
        <v>109</v>
      </c>
      <c r="N10" s="27" t="s">
        <v>110</v>
      </c>
      <c r="O10" s="27" t="s">
        <v>111</v>
      </c>
    </row>
    <row r="11" spans="1:15" x14ac:dyDescent="0.25">
      <c r="C11" s="27" t="s">
        <v>10</v>
      </c>
      <c r="D11" s="27" t="s">
        <v>57</v>
      </c>
      <c r="E11" s="27" t="s">
        <v>58</v>
      </c>
      <c r="F11" s="27" t="s">
        <v>59</v>
      </c>
      <c r="G11" s="27" t="s">
        <v>60</v>
      </c>
      <c r="H11" s="27" t="s">
        <v>61</v>
      </c>
      <c r="I11" s="27" t="s">
        <v>112</v>
      </c>
      <c r="J11" s="27" t="s">
        <v>113</v>
      </c>
      <c r="K11" s="27" t="s">
        <v>114</v>
      </c>
      <c r="L11" s="27" t="s">
        <v>115</v>
      </c>
      <c r="M11" s="27" t="s">
        <v>116</v>
      </c>
      <c r="N11" s="27" t="s">
        <v>117</v>
      </c>
      <c r="O11" s="27" t="s">
        <v>118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1"/>
  <sheetViews>
    <sheetView workbookViewId="0"/>
  </sheetViews>
  <sheetFormatPr defaultRowHeight="15" x14ac:dyDescent="0.25"/>
  <sheetData>
    <row r="1" spans="1:15" x14ac:dyDescent="0.25">
      <c r="A1" s="27" t="s">
        <v>119</v>
      </c>
    </row>
    <row r="3" spans="1:15" x14ac:dyDescent="0.25">
      <c r="C3" s="27" t="s">
        <v>12</v>
      </c>
      <c r="N3" s="27" t="s">
        <v>7</v>
      </c>
      <c r="O3" s="27" t="s">
        <v>27</v>
      </c>
    </row>
    <row r="5" spans="1:15" x14ac:dyDescent="0.25">
      <c r="C5" s="27" t="s">
        <v>65</v>
      </c>
    </row>
    <row r="6" spans="1:15" x14ac:dyDescent="0.25">
      <c r="D6" s="27" t="s">
        <v>66</v>
      </c>
      <c r="E6" s="27" t="s">
        <v>67</v>
      </c>
      <c r="F6" s="27" t="s">
        <v>68</v>
      </c>
      <c r="G6" s="27" t="s">
        <v>69</v>
      </c>
      <c r="H6" s="27" t="s">
        <v>70</v>
      </c>
      <c r="I6" s="27" t="s">
        <v>71</v>
      </c>
      <c r="J6" s="27" t="s">
        <v>72</v>
      </c>
      <c r="K6" s="27" t="s">
        <v>73</v>
      </c>
      <c r="L6" s="27" t="s">
        <v>74</v>
      </c>
      <c r="M6" s="27" t="s">
        <v>75</v>
      </c>
      <c r="N6" s="27" t="s">
        <v>76</v>
      </c>
      <c r="O6" s="27" t="s">
        <v>77</v>
      </c>
    </row>
    <row r="7" spans="1:15" x14ac:dyDescent="0.25">
      <c r="A7" s="27" t="s">
        <v>8</v>
      </c>
      <c r="B7" s="27" t="s">
        <v>78</v>
      </c>
      <c r="D7" s="27" t="s">
        <v>79</v>
      </c>
      <c r="E7" s="27" t="s">
        <v>80</v>
      </c>
      <c r="F7" s="27" t="s">
        <v>81</v>
      </c>
      <c r="G7" s="27" t="s">
        <v>82</v>
      </c>
      <c r="H7" s="27" t="s">
        <v>83</v>
      </c>
      <c r="I7" s="27" t="s">
        <v>84</v>
      </c>
      <c r="J7" s="27" t="s">
        <v>85</v>
      </c>
      <c r="K7" s="27" t="s">
        <v>86</v>
      </c>
      <c r="L7" s="27" t="s">
        <v>87</v>
      </c>
      <c r="M7" s="27" t="s">
        <v>88</v>
      </c>
      <c r="N7" s="27" t="s">
        <v>89</v>
      </c>
      <c r="O7" s="27" t="s">
        <v>90</v>
      </c>
    </row>
    <row r="8" spans="1:15" x14ac:dyDescent="0.25">
      <c r="C8" s="27" t="s">
        <v>4</v>
      </c>
      <c r="D8" s="27" t="s">
        <v>38</v>
      </c>
      <c r="E8" s="27" t="s">
        <v>39</v>
      </c>
      <c r="F8" s="27" t="s">
        <v>40</v>
      </c>
      <c r="G8" s="27" t="s">
        <v>41</v>
      </c>
      <c r="H8" s="27" t="s">
        <v>42</v>
      </c>
      <c r="I8" s="27" t="s">
        <v>91</v>
      </c>
      <c r="J8" s="27" t="s">
        <v>92</v>
      </c>
      <c r="K8" s="27" t="s">
        <v>93</v>
      </c>
      <c r="L8" s="27" t="s">
        <v>94</v>
      </c>
      <c r="M8" s="27" t="s">
        <v>95</v>
      </c>
      <c r="N8" s="27" t="s">
        <v>96</v>
      </c>
      <c r="O8" s="27" t="s">
        <v>97</v>
      </c>
    </row>
    <row r="9" spans="1:15" x14ac:dyDescent="0.25">
      <c r="C9" s="27" t="s">
        <v>5</v>
      </c>
      <c r="D9" s="27" t="s">
        <v>44</v>
      </c>
      <c r="E9" s="27" t="s">
        <v>45</v>
      </c>
      <c r="F9" s="27" t="s">
        <v>46</v>
      </c>
      <c r="G9" s="27" t="s">
        <v>47</v>
      </c>
      <c r="H9" s="27" t="s">
        <v>48</v>
      </c>
      <c r="I9" s="27" t="s">
        <v>98</v>
      </c>
      <c r="J9" s="27" t="s">
        <v>99</v>
      </c>
      <c r="K9" s="27" t="s">
        <v>100</v>
      </c>
      <c r="L9" s="27" t="s">
        <v>101</v>
      </c>
      <c r="M9" s="27" t="s">
        <v>102</v>
      </c>
      <c r="N9" s="27" t="s">
        <v>103</v>
      </c>
      <c r="O9" s="27" t="s">
        <v>104</v>
      </c>
    </row>
    <row r="10" spans="1:15" x14ac:dyDescent="0.25">
      <c r="C10" s="27" t="s">
        <v>6</v>
      </c>
      <c r="D10" s="27" t="s">
        <v>51</v>
      </c>
      <c r="E10" s="27" t="s">
        <v>52</v>
      </c>
      <c r="F10" s="27" t="s">
        <v>53</v>
      </c>
      <c r="G10" s="27" t="s">
        <v>54</v>
      </c>
      <c r="H10" s="27" t="s">
        <v>55</v>
      </c>
      <c r="I10" s="27" t="s">
        <v>105</v>
      </c>
      <c r="J10" s="27" t="s">
        <v>106</v>
      </c>
      <c r="K10" s="27" t="s">
        <v>107</v>
      </c>
      <c r="L10" s="27" t="s">
        <v>108</v>
      </c>
      <c r="M10" s="27" t="s">
        <v>109</v>
      </c>
      <c r="N10" s="27" t="s">
        <v>110</v>
      </c>
      <c r="O10" s="27" t="s">
        <v>111</v>
      </c>
    </row>
    <row r="11" spans="1:15" x14ac:dyDescent="0.25">
      <c r="C11" s="27" t="s">
        <v>10</v>
      </c>
      <c r="D11" s="27" t="s">
        <v>57</v>
      </c>
      <c r="E11" s="27" t="s">
        <v>58</v>
      </c>
      <c r="F11" s="27" t="s">
        <v>59</v>
      </c>
      <c r="G11" s="27" t="s">
        <v>60</v>
      </c>
      <c r="H11" s="27" t="s">
        <v>61</v>
      </c>
      <c r="I11" s="27" t="s">
        <v>112</v>
      </c>
      <c r="J11" s="27" t="s">
        <v>113</v>
      </c>
      <c r="K11" s="27" t="s">
        <v>114</v>
      </c>
      <c r="L11" s="27" t="s">
        <v>115</v>
      </c>
      <c r="M11" s="27" t="s">
        <v>116</v>
      </c>
      <c r="N11" s="27" t="s">
        <v>117</v>
      </c>
      <c r="O11" s="27" t="s">
        <v>118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"/>
  <sheetViews>
    <sheetView workbookViewId="0"/>
  </sheetViews>
  <sheetFormatPr defaultRowHeight="15" x14ac:dyDescent="0.25"/>
  <sheetData>
    <row r="1" spans="1:12" x14ac:dyDescent="0.25">
      <c r="A1" s="27" t="s">
        <v>120</v>
      </c>
    </row>
    <row r="3" spans="1:12" x14ac:dyDescent="0.25">
      <c r="C3" s="27" t="s">
        <v>12</v>
      </c>
      <c r="G3" s="27" t="s">
        <v>7</v>
      </c>
      <c r="H3" s="27" t="s">
        <v>27</v>
      </c>
    </row>
    <row r="6" spans="1:12" x14ac:dyDescent="0.25">
      <c r="D6" s="27" t="s">
        <v>17</v>
      </c>
      <c r="E6" s="27" t="s">
        <v>28</v>
      </c>
      <c r="F6" s="27" t="s">
        <v>29</v>
      </c>
      <c r="G6" s="27" t="s">
        <v>30</v>
      </c>
      <c r="H6" s="27" t="s">
        <v>31</v>
      </c>
    </row>
    <row r="7" spans="1:12" x14ac:dyDescent="0.25">
      <c r="A7" s="27" t="s">
        <v>8</v>
      </c>
      <c r="B7" s="27" t="s">
        <v>32</v>
      </c>
      <c r="D7" s="27" t="s">
        <v>33</v>
      </c>
      <c r="E7" s="27" t="s">
        <v>34</v>
      </c>
      <c r="F7" s="27" t="s">
        <v>35</v>
      </c>
      <c r="G7" s="27" t="s">
        <v>36</v>
      </c>
      <c r="H7" s="27" t="s">
        <v>37</v>
      </c>
    </row>
    <row r="8" spans="1:12" x14ac:dyDescent="0.25">
      <c r="C8" s="27" t="s">
        <v>15</v>
      </c>
      <c r="D8" s="27" t="s">
        <v>38</v>
      </c>
      <c r="E8" s="27" t="s">
        <v>39</v>
      </c>
      <c r="F8" s="27" t="s">
        <v>40</v>
      </c>
      <c r="G8" s="27" t="s">
        <v>41</v>
      </c>
      <c r="H8" s="27" t="s">
        <v>42</v>
      </c>
      <c r="J8" s="27" t="s">
        <v>4</v>
      </c>
      <c r="K8" s="27" t="s">
        <v>43</v>
      </c>
    </row>
    <row r="9" spans="1:12" x14ac:dyDescent="0.25">
      <c r="C9" s="27" t="s">
        <v>16</v>
      </c>
      <c r="D9" s="27" t="s">
        <v>44</v>
      </c>
      <c r="E9" s="27" t="s">
        <v>45</v>
      </c>
      <c r="F9" s="27" t="s">
        <v>46</v>
      </c>
      <c r="G9" s="27" t="s">
        <v>47</v>
      </c>
      <c r="H9" s="27" t="s">
        <v>48</v>
      </c>
      <c r="J9" s="27" t="s">
        <v>18</v>
      </c>
      <c r="K9" s="27" t="s">
        <v>49</v>
      </c>
      <c r="L9" s="27" t="s">
        <v>50</v>
      </c>
    </row>
    <row r="10" spans="1:12" x14ac:dyDescent="0.25">
      <c r="C10" s="27" t="s">
        <v>12</v>
      </c>
      <c r="D10" s="27" t="s">
        <v>51</v>
      </c>
      <c r="E10" s="27" t="s">
        <v>52</v>
      </c>
      <c r="F10" s="27" t="s">
        <v>53</v>
      </c>
      <c r="G10" s="27" t="s">
        <v>54</v>
      </c>
      <c r="H10" s="27" t="s">
        <v>55</v>
      </c>
      <c r="J10" s="27" t="s">
        <v>20</v>
      </c>
      <c r="K10" s="27" t="s">
        <v>56</v>
      </c>
    </row>
    <row r="11" spans="1:12" x14ac:dyDescent="0.25">
      <c r="C11" s="27" t="s">
        <v>10</v>
      </c>
      <c r="D11" s="27" t="s">
        <v>57</v>
      </c>
      <c r="E11" s="27" t="s">
        <v>58</v>
      </c>
      <c r="F11" s="27" t="s">
        <v>59</v>
      </c>
      <c r="G11" s="27" t="s">
        <v>60</v>
      </c>
      <c r="H11" s="27" t="s">
        <v>61</v>
      </c>
      <c r="J11" s="27" t="s">
        <v>21</v>
      </c>
      <c r="K11" s="27" t="s">
        <v>62</v>
      </c>
      <c r="L11" s="27" t="s">
        <v>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1"/>
  <sheetViews>
    <sheetView workbookViewId="0"/>
  </sheetViews>
  <sheetFormatPr defaultRowHeight="15" x14ac:dyDescent="0.25"/>
  <sheetData>
    <row r="1" spans="1:15" x14ac:dyDescent="0.25">
      <c r="A1" s="27" t="s">
        <v>121</v>
      </c>
    </row>
    <row r="3" spans="1:15" x14ac:dyDescent="0.25">
      <c r="C3" s="27" t="s">
        <v>12</v>
      </c>
      <c r="N3" s="27" t="s">
        <v>7</v>
      </c>
      <c r="O3" s="27" t="s">
        <v>27</v>
      </c>
    </row>
    <row r="5" spans="1:15" x14ac:dyDescent="0.25">
      <c r="C5" s="27" t="s">
        <v>65</v>
      </c>
    </row>
    <row r="6" spans="1:15" x14ac:dyDescent="0.25">
      <c r="D6" s="27" t="s">
        <v>66</v>
      </c>
      <c r="E6" s="27" t="s">
        <v>67</v>
      </c>
      <c r="F6" s="27" t="s">
        <v>68</v>
      </c>
      <c r="G6" s="27" t="s">
        <v>69</v>
      </c>
      <c r="H6" s="27" t="s">
        <v>70</v>
      </c>
      <c r="I6" s="27" t="s">
        <v>71</v>
      </c>
      <c r="J6" s="27" t="s">
        <v>72</v>
      </c>
      <c r="K6" s="27" t="s">
        <v>73</v>
      </c>
      <c r="L6" s="27" t="s">
        <v>74</v>
      </c>
      <c r="M6" s="27" t="s">
        <v>75</v>
      </c>
      <c r="N6" s="27" t="s">
        <v>76</v>
      </c>
      <c r="O6" s="27" t="s">
        <v>77</v>
      </c>
    </row>
    <row r="7" spans="1:15" x14ac:dyDescent="0.25">
      <c r="A7" s="27" t="s">
        <v>8</v>
      </c>
      <c r="B7" s="27" t="s">
        <v>78</v>
      </c>
      <c r="D7" s="27" t="s">
        <v>79</v>
      </c>
      <c r="E7" s="27" t="s">
        <v>80</v>
      </c>
      <c r="F7" s="27" t="s">
        <v>81</v>
      </c>
      <c r="G7" s="27" t="s">
        <v>82</v>
      </c>
      <c r="H7" s="27" t="s">
        <v>83</v>
      </c>
      <c r="I7" s="27" t="s">
        <v>84</v>
      </c>
      <c r="J7" s="27" t="s">
        <v>85</v>
      </c>
      <c r="K7" s="27" t="s">
        <v>86</v>
      </c>
      <c r="L7" s="27" t="s">
        <v>87</v>
      </c>
      <c r="M7" s="27" t="s">
        <v>88</v>
      </c>
      <c r="N7" s="27" t="s">
        <v>89</v>
      </c>
      <c r="O7" s="27" t="s">
        <v>90</v>
      </c>
    </row>
    <row r="8" spans="1:15" x14ac:dyDescent="0.25">
      <c r="C8" s="27" t="s">
        <v>4</v>
      </c>
      <c r="D8" s="27" t="s">
        <v>38</v>
      </c>
      <c r="E8" s="27" t="s">
        <v>39</v>
      </c>
      <c r="F8" s="27" t="s">
        <v>40</v>
      </c>
      <c r="G8" s="27" t="s">
        <v>41</v>
      </c>
      <c r="H8" s="27" t="s">
        <v>42</v>
      </c>
      <c r="I8" s="27" t="s">
        <v>91</v>
      </c>
      <c r="J8" s="27" t="s">
        <v>92</v>
      </c>
      <c r="K8" s="27" t="s">
        <v>93</v>
      </c>
      <c r="L8" s="27" t="s">
        <v>94</v>
      </c>
      <c r="M8" s="27" t="s">
        <v>95</v>
      </c>
      <c r="N8" s="27" t="s">
        <v>96</v>
      </c>
      <c r="O8" s="27" t="s">
        <v>97</v>
      </c>
    </row>
    <row r="9" spans="1:15" x14ac:dyDescent="0.25">
      <c r="C9" s="27" t="s">
        <v>5</v>
      </c>
      <c r="D9" s="27" t="s">
        <v>44</v>
      </c>
      <c r="E9" s="27" t="s">
        <v>45</v>
      </c>
      <c r="F9" s="27" t="s">
        <v>46</v>
      </c>
      <c r="G9" s="27" t="s">
        <v>47</v>
      </c>
      <c r="H9" s="27" t="s">
        <v>48</v>
      </c>
      <c r="I9" s="27" t="s">
        <v>98</v>
      </c>
      <c r="J9" s="27" t="s">
        <v>99</v>
      </c>
      <c r="K9" s="27" t="s">
        <v>100</v>
      </c>
      <c r="L9" s="27" t="s">
        <v>101</v>
      </c>
      <c r="M9" s="27" t="s">
        <v>102</v>
      </c>
      <c r="N9" s="27" t="s">
        <v>103</v>
      </c>
      <c r="O9" s="27" t="s">
        <v>104</v>
      </c>
    </row>
    <row r="10" spans="1:15" x14ac:dyDescent="0.25">
      <c r="C10" s="27" t="s">
        <v>6</v>
      </c>
      <c r="D10" s="27" t="s">
        <v>51</v>
      </c>
      <c r="E10" s="27" t="s">
        <v>52</v>
      </c>
      <c r="F10" s="27" t="s">
        <v>53</v>
      </c>
      <c r="G10" s="27" t="s">
        <v>54</v>
      </c>
      <c r="H10" s="27" t="s">
        <v>55</v>
      </c>
      <c r="I10" s="27" t="s">
        <v>105</v>
      </c>
      <c r="J10" s="27" t="s">
        <v>106</v>
      </c>
      <c r="K10" s="27" t="s">
        <v>107</v>
      </c>
      <c r="L10" s="27" t="s">
        <v>108</v>
      </c>
      <c r="M10" s="27" t="s">
        <v>109</v>
      </c>
      <c r="N10" s="27" t="s">
        <v>110</v>
      </c>
      <c r="O10" s="27" t="s">
        <v>111</v>
      </c>
    </row>
    <row r="11" spans="1:15" x14ac:dyDescent="0.25">
      <c r="C11" s="27" t="s">
        <v>10</v>
      </c>
      <c r="D11" s="27" t="s">
        <v>57</v>
      </c>
      <c r="E11" s="27" t="s">
        <v>58</v>
      </c>
      <c r="F11" s="27" t="s">
        <v>59</v>
      </c>
      <c r="G11" s="27" t="s">
        <v>60</v>
      </c>
      <c r="H11" s="27" t="s">
        <v>61</v>
      </c>
      <c r="I11" s="27" t="s">
        <v>112</v>
      </c>
      <c r="J11" s="27" t="s">
        <v>113</v>
      </c>
      <c r="K11" s="27" t="s">
        <v>114</v>
      </c>
      <c r="L11" s="27" t="s">
        <v>115</v>
      </c>
      <c r="M11" s="27" t="s">
        <v>116</v>
      </c>
      <c r="N11" s="27" t="s">
        <v>117</v>
      </c>
      <c r="O11" s="27" t="s">
        <v>118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3"/>
  <sheetViews>
    <sheetView workbookViewId="0"/>
  </sheetViews>
  <sheetFormatPr defaultRowHeight="15" x14ac:dyDescent="0.25"/>
  <sheetData>
    <row r="1" spans="1:8" x14ac:dyDescent="0.25">
      <c r="A1" s="27" t="s">
        <v>170</v>
      </c>
    </row>
    <row r="3" spans="1:8" x14ac:dyDescent="0.25">
      <c r="C3" s="27" t="s">
        <v>12</v>
      </c>
      <c r="G3" s="27" t="s">
        <v>7</v>
      </c>
      <c r="H3" s="27" t="s">
        <v>27</v>
      </c>
    </row>
    <row r="5" spans="1:8" x14ac:dyDescent="0.25">
      <c r="A5" s="27" t="s">
        <v>8</v>
      </c>
      <c r="C5" s="27" t="s">
        <v>122</v>
      </c>
    </row>
    <row r="6" spans="1:8" x14ac:dyDescent="0.25">
      <c r="D6" s="27" t="s">
        <v>17</v>
      </c>
      <c r="E6" s="27" t="s">
        <v>124</v>
      </c>
      <c r="F6" s="27" t="s">
        <v>125</v>
      </c>
      <c r="G6" s="27" t="s">
        <v>126</v>
      </c>
      <c r="H6" s="27" t="s">
        <v>127</v>
      </c>
    </row>
    <row r="7" spans="1:8" x14ac:dyDescent="0.25">
      <c r="A7" s="27" t="s">
        <v>8</v>
      </c>
      <c r="B7" s="27" t="s">
        <v>32</v>
      </c>
      <c r="D7" s="27" t="s">
        <v>33</v>
      </c>
      <c r="E7" s="27" t="s">
        <v>34</v>
      </c>
      <c r="F7" s="27" t="s">
        <v>35</v>
      </c>
      <c r="G7" s="27" t="s">
        <v>36</v>
      </c>
      <c r="H7" s="27" t="s">
        <v>37</v>
      </c>
    </row>
    <row r="8" spans="1:8" x14ac:dyDescent="0.25">
      <c r="C8" s="27" t="s">
        <v>4</v>
      </c>
      <c r="D8" s="27" t="s">
        <v>128</v>
      </c>
      <c r="E8" s="27" t="s">
        <v>129</v>
      </c>
      <c r="F8" s="27" t="s">
        <v>130</v>
      </c>
      <c r="G8" s="27" t="s">
        <v>131</v>
      </c>
      <c r="H8" s="27" t="s">
        <v>132</v>
      </c>
    </row>
    <row r="9" spans="1:8" x14ac:dyDescent="0.25">
      <c r="C9" s="27" t="s">
        <v>18</v>
      </c>
      <c r="D9" s="27" t="s">
        <v>133</v>
      </c>
      <c r="E9" s="27" t="s">
        <v>134</v>
      </c>
      <c r="F9" s="27" t="s">
        <v>135</v>
      </c>
      <c r="G9" s="27" t="s">
        <v>136</v>
      </c>
      <c r="H9" s="27" t="s">
        <v>137</v>
      </c>
    </row>
    <row r="10" spans="1:8" x14ac:dyDescent="0.25">
      <c r="C10" s="27" t="s">
        <v>15</v>
      </c>
      <c r="D10" s="27" t="s">
        <v>138</v>
      </c>
      <c r="E10" s="27" t="s">
        <v>139</v>
      </c>
      <c r="F10" s="27" t="s">
        <v>140</v>
      </c>
      <c r="G10" s="27" t="s">
        <v>141</v>
      </c>
      <c r="H10" s="27" t="s">
        <v>142</v>
      </c>
    </row>
    <row r="11" spans="1:8" x14ac:dyDescent="0.25">
      <c r="C11" s="27" t="s">
        <v>20</v>
      </c>
      <c r="D11" s="27" t="s">
        <v>143</v>
      </c>
      <c r="E11" s="27" t="s">
        <v>144</v>
      </c>
      <c r="F11" s="27" t="s">
        <v>145</v>
      </c>
      <c r="G11" s="27" t="s">
        <v>146</v>
      </c>
      <c r="H11" s="27" t="s">
        <v>147</v>
      </c>
    </row>
    <row r="12" spans="1:8" x14ac:dyDescent="0.25">
      <c r="C12" s="27" t="s">
        <v>21</v>
      </c>
      <c r="D12" s="27" t="s">
        <v>148</v>
      </c>
      <c r="E12" s="27" t="s">
        <v>149</v>
      </c>
      <c r="F12" s="27" t="s">
        <v>150</v>
      </c>
      <c r="G12" s="27" t="s">
        <v>151</v>
      </c>
      <c r="H12" s="27" t="s">
        <v>152</v>
      </c>
    </row>
    <row r="13" spans="1:8" x14ac:dyDescent="0.25">
      <c r="C13" s="27" t="s">
        <v>16</v>
      </c>
      <c r="D13" s="27" t="s">
        <v>153</v>
      </c>
      <c r="E13" s="27" t="s">
        <v>154</v>
      </c>
      <c r="F13" s="27" t="s">
        <v>155</v>
      </c>
      <c r="G13" s="27" t="s">
        <v>156</v>
      </c>
      <c r="H13" s="27" t="s">
        <v>157</v>
      </c>
    </row>
    <row r="14" spans="1:8" x14ac:dyDescent="0.25">
      <c r="C14" s="27" t="s">
        <v>12</v>
      </c>
      <c r="D14" s="27" t="s">
        <v>158</v>
      </c>
      <c r="E14" s="27" t="s">
        <v>159</v>
      </c>
      <c r="F14" s="27" t="s">
        <v>160</v>
      </c>
      <c r="G14" s="27" t="s">
        <v>161</v>
      </c>
      <c r="H14" s="27" t="s">
        <v>162</v>
      </c>
    </row>
    <row r="20" spans="3:5" x14ac:dyDescent="0.25">
      <c r="D20" s="27" t="s">
        <v>23</v>
      </c>
      <c r="E20" s="27" t="s">
        <v>24</v>
      </c>
    </row>
    <row r="21" spans="3:5" x14ac:dyDescent="0.25">
      <c r="C21" s="27" t="s">
        <v>25</v>
      </c>
      <c r="D21" s="27" t="s">
        <v>163</v>
      </c>
      <c r="E21" s="27" t="s">
        <v>164</v>
      </c>
    </row>
    <row r="22" spans="3:5" x14ac:dyDescent="0.25">
      <c r="C22" s="27" t="s">
        <v>26</v>
      </c>
      <c r="D22" s="27" t="s">
        <v>165</v>
      </c>
      <c r="E22" s="27" t="s">
        <v>166</v>
      </c>
    </row>
    <row r="23" spans="3:5" x14ac:dyDescent="0.25">
      <c r="C23" s="27" t="s">
        <v>12</v>
      </c>
      <c r="E23" s="27" t="s">
        <v>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Options</vt:lpstr>
      <vt:lpstr>Net Worth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Net Worth by Year</dc:title>
  <dc:subject>Jet Basics</dc:subject>
  <dc:creator>Stephen J. Little</dc:creator>
  <dc:description>Chart of year-over-year Net Worth as affected by the balance of Assets and Liabilities.</dc:description>
  <cp:lastModifiedBy>Haseeb Tariq</cp:lastModifiedBy>
  <cp:lastPrinted>2015-01-26T19:01:36Z</cp:lastPrinted>
  <dcterms:created xsi:type="dcterms:W3CDTF">2011-04-29T16:29:38Z</dcterms:created>
  <dcterms:modified xsi:type="dcterms:W3CDTF">2023-09-04T11:05:06Z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