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6406F495C73BE1F69819E4D66688CC99ABB6C618" xr6:coauthVersionLast="47" xr6:coauthVersionMax="47" xr10:uidLastSave="{A2AD5207-7665-4BEC-82E3-858B793787C2}"/>
  <bookViews>
    <workbookView xWindow="-120" yWindow="-120" windowWidth="29040" windowHeight="17520" xr2:uid="{00000000-000D-0000-FFFF-FFFF00000000}"/>
  </bookViews>
  <sheets>
    <sheet name="Pivot Table" sheetId="10" r:id="rId1"/>
    <sheet name="Report" sheetId="1" r:id="rId2"/>
    <sheet name="Sheet2" sheetId="70" state="veryHidden" r:id="rId3"/>
    <sheet name="Sheet3" sheetId="71" state="veryHidden" r:id="rId4"/>
    <sheet name="Sheet4" sheetId="72" state="veryHidden" r:id="rId5"/>
  </sheet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" i="1" l="1"/>
  <c r="W9" i="1"/>
  <c r="X9" i="1"/>
  <c r="Y9" i="1"/>
  <c r="Z9" i="1"/>
  <c r="AA9" i="1"/>
  <c r="AB9" i="1"/>
  <c r="AC9" i="1"/>
  <c r="AD9" i="1"/>
  <c r="AE9" i="1"/>
  <c r="AF9" i="1"/>
  <c r="AG9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D6" i="1"/>
  <c r="V6" i="1" s="1"/>
  <c r="D4" i="10" l="1"/>
  <c r="W6" i="1"/>
  <c r="V8" i="1"/>
  <c r="W8" i="1" l="1"/>
  <c r="X6" i="1"/>
  <c r="Y6" i="1" l="1"/>
  <c r="X8" i="1"/>
  <c r="Y8" i="1" l="1"/>
  <c r="Z6" i="1"/>
  <c r="Z8" i="1" l="1"/>
  <c r="AA6" i="1"/>
  <c r="AA8" i="1" l="1"/>
  <c r="AB6" i="1"/>
  <c r="AB8" i="1" l="1"/>
  <c r="AC6" i="1"/>
  <c r="AC8" i="1" l="1"/>
  <c r="AD6" i="1"/>
  <c r="AE6" i="1" l="1"/>
  <c r="AD8" i="1"/>
  <c r="AF6" i="1" l="1"/>
  <c r="AE8" i="1"/>
  <c r="AG6" i="1" l="1"/>
  <c r="AF8" i="1"/>
  <c r="AG8" i="1" l="1"/>
</calcChain>
</file>

<file path=xl/sharedStrings.xml><?xml version="1.0" encoding="utf-8"?>
<sst xmlns="http://schemas.openxmlformats.org/spreadsheetml/2006/main" count="5325" uniqueCount="1209">
  <si>
    <t>Title+Fit</t>
  </si>
  <si>
    <t>Value</t>
  </si>
  <si>
    <t>Tables and Fields</t>
  </si>
  <si>
    <t>Filters</t>
  </si>
  <si>
    <t>15 G/L Account</t>
  </si>
  <si>
    <t>Balance at Date</t>
  </si>
  <si>
    <t>Option</t>
  </si>
  <si>
    <t>Hide</t>
  </si>
  <si>
    <t>Headers:</t>
  </si>
  <si>
    <t>Fields:</t>
  </si>
  <si>
    <t>1 No.</t>
  </si>
  <si>
    <t>2 Name</t>
  </si>
  <si>
    <t>Account Type</t>
  </si>
  <si>
    <t>4 Account Type</t>
  </si>
  <si>
    <t>Year</t>
  </si>
  <si>
    <t>=DATE(D6,1,31)</t>
  </si>
  <si>
    <t>=EOMONTH(H6,1)</t>
  </si>
  <si>
    <t>=EOMONTH(I6,1)</t>
  </si>
  <si>
    <t>=EOMONTH(J6,1)</t>
  </si>
  <si>
    <t>=EOMONTH(K6,1)</t>
  </si>
  <si>
    <t>=EOMONTH(L6,1)</t>
  </si>
  <si>
    <t>=EOMONTH(M6,1)</t>
  </si>
  <si>
    <t>=EOMONTH(N6,1)</t>
  </si>
  <si>
    <t>=EOMONTH(O6,1)</t>
  </si>
  <si>
    <t>=EOMONTH(P6,1)</t>
  </si>
  <si>
    <t>=EOMONTH(Q6,1)</t>
  </si>
  <si>
    <t>=EOMONTH(R6,1)</t>
  </si>
  <si>
    <t>=NL("FlowField","15 G/L Account","31 Balance at Date","28 Date Filter",H6)</t>
  </si>
  <si>
    <t>=NL("FlowField","15 G/L Account","31 Balance at Date","28 Date Filter",I6)</t>
  </si>
  <si>
    <t>=NL("FlowField","15 G/L Account","31 Balance at Date","28 Date Filter",J6)</t>
  </si>
  <si>
    <t>=NL("FlowField","15 G/L Account","31 Balance at Date","28 Date Filter",K6)</t>
  </si>
  <si>
    <t>=NL("FlowField","15 G/L Account","31 Balance at Date","28 Date Filter",L6)</t>
  </si>
  <si>
    <t>=NL("FlowField","15 G/L Account","31 Balance at Date","28 Date Filter",M6)</t>
  </si>
  <si>
    <t>=NL("FlowField","15 G/L Account","31 Balance at Date","28 Date Filter",N6)</t>
  </si>
  <si>
    <t>=NL("FlowField","15 G/L Account","31 Balance at Date","28 Date Filter",O6)</t>
  </si>
  <si>
    <t>=NL("FlowField","15 G/L Account","31 Balance at Date","28 Date Filter",P6)</t>
  </si>
  <si>
    <t>=NL("FlowField","15 G/L Account","31 Balance at Date","28 Date Filter",Q6)</t>
  </si>
  <si>
    <t>=NL("FlowField","15 G/L Account","31 Balance at Date","28 Date Filter",R6)</t>
  </si>
  <si>
    <t>=NL("FlowField","15 G/L Account","31 Balance at Date","28 Date Filter",S6)</t>
  </si>
  <si>
    <t>AutoTable</t>
  </si>
  <si>
    <t>Value+Fit</t>
  </si>
  <si>
    <t>AutoTable+Fit</t>
  </si>
  <si>
    <t>Begin-Total</t>
  </si>
  <si>
    <t>Current Assets</t>
  </si>
  <si>
    <t>Liquid Assets</t>
  </si>
  <si>
    <t>Cash</t>
  </si>
  <si>
    <t>Posting</t>
  </si>
  <si>
    <t>Bank Currencies</t>
  </si>
  <si>
    <t>Liquid Assets, Total</t>
  </si>
  <si>
    <t>End-Total</t>
  </si>
  <si>
    <t>Securities</t>
  </si>
  <si>
    <t>Bonds</t>
  </si>
  <si>
    <t>Securities, Total</t>
  </si>
  <si>
    <t>Accounts Receivable</t>
  </si>
  <si>
    <t>Accrued Interest</t>
  </si>
  <si>
    <t>Other Receivables</t>
  </si>
  <si>
    <t>Accounts Receivable, Total</t>
  </si>
  <si>
    <t>Purchase Prepayments</t>
  </si>
  <si>
    <t>Purchase Prepayments, Total</t>
  </si>
  <si>
    <t>Inventory</t>
  </si>
  <si>
    <t>Inventory, Total</t>
  </si>
  <si>
    <t>Current Assets, Total</t>
  </si>
  <si>
    <t>Fixed Assets</t>
  </si>
  <si>
    <t>Vehicles</t>
  </si>
  <si>
    <t>Increases during the Year</t>
  </si>
  <si>
    <t>Decreases during the Year</t>
  </si>
  <si>
    <t>Accum. Depreciation, Vehicles</t>
  </si>
  <si>
    <t>Vehicles, Total</t>
  </si>
  <si>
    <t>Operating Equipment</t>
  </si>
  <si>
    <t>Accum. Depr., Oper. Equip.</t>
  </si>
  <si>
    <t>Operating Equipment, Total</t>
  </si>
  <si>
    <t>Land and Buildings</t>
  </si>
  <si>
    <t>Accum. Depreciation, Buildings</t>
  </si>
  <si>
    <t>Land and Buildings, Total</t>
  </si>
  <si>
    <t>Fixed Assets, Total</t>
  </si>
  <si>
    <t>Heading</t>
  </si>
  <si>
    <t>Liabilities</t>
  </si>
  <si>
    <t>Short-term Liabilities</t>
  </si>
  <si>
    <t>Revolving Credit</t>
  </si>
  <si>
    <t>Sales Prepayments</t>
  </si>
  <si>
    <t>Sales Prepayments, Total</t>
  </si>
  <si>
    <t>Accounts Payable</t>
  </si>
  <si>
    <t>Vendors, Domestic</t>
  </si>
  <si>
    <t>Vendors, Foreign</t>
  </si>
  <si>
    <t>Vendors, Intercompany</t>
  </si>
  <si>
    <t>Accounts Payable, Total</t>
  </si>
  <si>
    <t>Inv. Adjmt. (Interim)</t>
  </si>
  <si>
    <t>Inv. Adjmt. (Interim), Total</t>
  </si>
  <si>
    <t>Prepaid Service Contracts</t>
  </si>
  <si>
    <t>Prepaid Hardware Contracts</t>
  </si>
  <si>
    <t>Prepaid Software Contracts</t>
  </si>
  <si>
    <t>Personnel-related Items</t>
  </si>
  <si>
    <t>Payroll Taxes Payable</t>
  </si>
  <si>
    <t>Vacation Compensation Payable</t>
  </si>
  <si>
    <t>Total Personnel-related Items</t>
  </si>
  <si>
    <t>Other Liabilities</t>
  </si>
  <si>
    <t>Dividends for the Fiscal Year</t>
  </si>
  <si>
    <t>Corporate Taxes Payable</t>
  </si>
  <si>
    <t>Other Liabilities, Total</t>
  </si>
  <si>
    <t>Short-term Liabilities, Total</t>
  </si>
  <si>
    <t>Long-term Liabilities</t>
  </si>
  <si>
    <t>Long-term Bank Loans</t>
  </si>
  <si>
    <t>Mortgage</t>
  </si>
  <si>
    <t>Deferred Taxes</t>
  </si>
  <si>
    <t>Long-term Liabilities, Total</t>
  </si>
  <si>
    <t>Total Liabilities</t>
  </si>
  <si>
    <t>Capital Stock</t>
  </si>
  <si>
    <t>Retained Earnings</t>
  </si>
  <si>
    <t>Net Income for the Year</t>
  </si>
  <si>
    <t>Total</t>
  </si>
  <si>
    <t>Total Stockholder's Equity</t>
  </si>
  <si>
    <t>Sales of Retail</t>
  </si>
  <si>
    <t>Sales, Retail - EU</t>
  </si>
  <si>
    <t>Total Sales of Retail</t>
  </si>
  <si>
    <t>Total Revenue</t>
  </si>
  <si>
    <t>Payment Discounts Granted</t>
  </si>
  <si>
    <t>Operating Expenses</t>
  </si>
  <si>
    <t>Selling Expenses</t>
  </si>
  <si>
    <t>Advertising</t>
  </si>
  <si>
    <t>Entertainment and PR</t>
  </si>
  <si>
    <t>Travel</t>
  </si>
  <si>
    <t>Total Selling Expenses</t>
  </si>
  <si>
    <t>Personnel Expenses</t>
  </si>
  <si>
    <t>Wages</t>
  </si>
  <si>
    <t>Salaries</t>
  </si>
  <si>
    <t>Retirement Plan Contributions</t>
  </si>
  <si>
    <t>Vacation Compensation</t>
  </si>
  <si>
    <t>Payroll Taxes</t>
  </si>
  <si>
    <t>Total Personnel Expenses</t>
  </si>
  <si>
    <t>Repairs and Maintenance</t>
  </si>
  <si>
    <t>Computer Expenses</t>
  </si>
  <si>
    <t>Software</t>
  </si>
  <si>
    <t>Consultant Services</t>
  </si>
  <si>
    <t>Other Computer Expenses</t>
  </si>
  <si>
    <t>Total Computer Expenses</t>
  </si>
  <si>
    <t>Building Maintenance Expenses</t>
  </si>
  <si>
    <t>Cleaning</t>
  </si>
  <si>
    <t>Electricity and Heating</t>
  </si>
  <si>
    <t>Total Bldg. Maint. Expenses</t>
  </si>
  <si>
    <t>Administrative Expenses</t>
  </si>
  <si>
    <t>Office Supplies</t>
  </si>
  <si>
    <t>Phone and Fax</t>
  </si>
  <si>
    <t>Postage</t>
  </si>
  <si>
    <t>Total Administrative Expenses</t>
  </si>
  <si>
    <t>Depreciation of Fixed Assets</t>
  </si>
  <si>
    <t>Depreciation, Buildings</t>
  </si>
  <si>
    <t>Depreciation, Equipment</t>
  </si>
  <si>
    <t>Depreciation, Vehicles</t>
  </si>
  <si>
    <t>Total Fixed Asset Depreciation</t>
  </si>
  <si>
    <t>Other Operating Expenses</t>
  </si>
  <si>
    <t>Cash Discrepancies</t>
  </si>
  <si>
    <t>Bad Debt Expenses</t>
  </si>
  <si>
    <t>Legal and Accounting Services</t>
  </si>
  <si>
    <t>Miscellaneous</t>
  </si>
  <si>
    <t>Other Costs of Operations</t>
  </si>
  <si>
    <t>Other Operating Exp., Total</t>
  </si>
  <si>
    <t>Total Operating Expenses</t>
  </si>
  <si>
    <t>Net Operating Income</t>
  </si>
  <si>
    <t>Interest Income</t>
  </si>
  <si>
    <t>Interest on Bank Balances</t>
  </si>
  <si>
    <t>Finance Charges from Customers</t>
  </si>
  <si>
    <t>PmtDisc. Received - Decreases</t>
  </si>
  <si>
    <t>Payment Discounts Received</t>
  </si>
  <si>
    <t>Invoice Rounding</t>
  </si>
  <si>
    <t>Application Rounding</t>
  </si>
  <si>
    <t>Payment Tolerance Received</t>
  </si>
  <si>
    <t>Pmt. Tol. Received Decreases</t>
  </si>
  <si>
    <t>Total Interest Income</t>
  </si>
  <si>
    <t>Interest Expenses</t>
  </si>
  <si>
    <t>Interest on Revolving Credit</t>
  </si>
  <si>
    <t>Interest on Bank Loans</t>
  </si>
  <si>
    <t>Mortgage Interest</t>
  </si>
  <si>
    <t>Finance Charges to Vendors</t>
  </si>
  <si>
    <t>PmtDisc. Granted - Decreases</t>
  </si>
  <si>
    <t>Payment Tolerance Granted</t>
  </si>
  <si>
    <t>Pmt. Tol. Granted Decreases</t>
  </si>
  <si>
    <t>Total Interest Expenses</t>
  </si>
  <si>
    <t>Unrealized FX Gains</t>
  </si>
  <si>
    <t>Unrealized FX Losses</t>
  </si>
  <si>
    <t>Realized FX Gains</t>
  </si>
  <si>
    <t>Realized FX Losses</t>
  </si>
  <si>
    <t>Gains and Losses</t>
  </si>
  <si>
    <t>Corporate Tax</t>
  </si>
  <si>
    <t>Auto+Hide</t>
  </si>
  <si>
    <t>=EOMONTH(V6,1)</t>
  </si>
  <si>
    <t>=EOMONTH(W6,1)</t>
  </si>
  <si>
    <t>=EOMONTH(X6,1)</t>
  </si>
  <si>
    <t>=EOMONTH(Y6,1)</t>
  </si>
  <si>
    <t>=EOMONTH(Z6,1)</t>
  </si>
  <si>
    <t>=EOMONTH(AA6,1)</t>
  </si>
  <si>
    <t>=EOMONTH(AB6,1)</t>
  </si>
  <si>
    <t>=EOMONTH(AC6,1)</t>
  </si>
  <si>
    <t>=EOMONTH(AD6,1)</t>
  </si>
  <si>
    <t>=EOMONTH(AE6,1)</t>
  </si>
  <si>
    <t>=EOMONTH(AF6,1)</t>
  </si>
  <si>
    <t>=NL("FlowField","15 G/L Account","31 Balance at Date","28 Date Filter",V6)</t>
  </si>
  <si>
    <t>=NL("FlowField","15 G/L Account","31 Balance at Date","28 Date Filter",W6)</t>
  </si>
  <si>
    <t>=NL("FlowField","15 G/L Account","31 Balance at Date","28 Date Filter",X6)</t>
  </si>
  <si>
    <t>=NL("FlowField","15 G/L Account","31 Balance at Date","28 Date Filter",Y6)</t>
  </si>
  <si>
    <t>=NL("FlowField","15 G/L Account","31 Balance at Date","28 Date Filter",Z6)</t>
  </si>
  <si>
    <t>=NL("FlowField","15 G/L Account","31 Balance at Date","28 Date Filter",AA6)</t>
  </si>
  <si>
    <t>=NL("FlowField","15 G/L Account","31 Balance at Date","28 Date Filter",AB6)</t>
  </si>
  <si>
    <t>=NL("FlowField","15 G/L Account","31 Balance at Date","28 Date Filter",AC6)</t>
  </si>
  <si>
    <t>=NL("FlowField","15 G/L Account","31 Balance at Date","28 Date Filter",AD6)</t>
  </si>
  <si>
    <t>=NL("FlowField","15 G/L Account","31 Balance at Date","28 Date Filter",AE6)</t>
  </si>
  <si>
    <t>=NL("FlowField","15 G/L Account","31 Balance at Date","28 Date Filter",AF6)</t>
  </si>
  <si>
    <t>=NL("FlowField","15 G/L Account","31 Balance at Date","28 Date Filter",AG6)</t>
  </si>
  <si>
    <t>0</t>
  </si>
  <si>
    <t>=TEXT(H6,"mmmM")</t>
  </si>
  <si>
    <t>=TEXT(I6,"mmmM")</t>
  </si>
  <si>
    <t>=TEXT(J6,"mmmM")</t>
  </si>
  <si>
    <t>=TEXT(K6,"mmmM")</t>
  </si>
  <si>
    <t>=TEXT(L6,"mmmM")</t>
  </si>
  <si>
    <t>=TEXT(M6,"mmmM")</t>
  </si>
  <si>
    <t>=TEXT(N6,"mmmM")</t>
  </si>
  <si>
    <t>=TEXT(O6,"mmmM")</t>
  </si>
  <si>
    <t>=TEXT(P6,"mmmM")</t>
  </si>
  <si>
    <t>=TEXT(Q6,"mmmM")</t>
  </si>
  <si>
    <t>=TEXT(R6,"mmmM")</t>
  </si>
  <si>
    <t>=TEXT(S6,"mmmM")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</si>
  <si>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</si>
  <si>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</si>
  <si>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</si>
  <si>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</si>
  <si>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</si>
  <si>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</si>
  <si>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</si>
  <si>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</si>
  <si>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</si>
  <si>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</si>
  <si>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</si>
  <si>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</si>
  <si>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=TEXT(V6,"mmmM")</t>
  </si>
  <si>
    <t>=TEXT(W6,"mmmM")</t>
  </si>
  <si>
    <t>=TEXT(X6,"mmmM")</t>
  </si>
  <si>
    <t>=TEXT(Y6,"mmmM")</t>
  </si>
  <si>
    <t>=TEXT(Z6,"mmmM")</t>
  </si>
  <si>
    <t>=TEXT(AA6,"mmmM")</t>
  </si>
  <si>
    <t>=TEXT(AB6,"mmmM")</t>
  </si>
  <si>
    <t>=TEXT(AC6,"mmmM")</t>
  </si>
  <si>
    <t>=TEXT(AD6,"mmmM")</t>
  </si>
  <si>
    <t>=TEXT(AE6,"mmmM")</t>
  </si>
  <si>
    <t>=TEXT(AF6,"mmmM")</t>
  </si>
  <si>
    <t>=TEXT(AG6,"mmmM")</t>
  </si>
  <si>
    <t>Grand Total</t>
  </si>
  <si>
    <t xml:space="preserve"> January</t>
  </si>
  <si>
    <t xml:space="preserve"> February</t>
  </si>
  <si>
    <t xml:space="preserve"> March</t>
  </si>
  <si>
    <t xml:space="preserve"> April</t>
  </si>
  <si>
    <t xml:space="preserve"> May</t>
  </si>
  <si>
    <t xml:space="preserve"> June</t>
  </si>
  <si>
    <t xml:space="preserve"> July</t>
  </si>
  <si>
    <t xml:space="preserve"> August</t>
  </si>
  <si>
    <t xml:space="preserve"> September</t>
  </si>
  <si>
    <t xml:space="preserve"> October</t>
  </si>
  <si>
    <t xml:space="preserve"> November</t>
  </si>
  <si>
    <t xml:space="preserve"> December</t>
  </si>
  <si>
    <t>Account No.</t>
  </si>
  <si>
    <t>Account Name</t>
  </si>
  <si>
    <t>30000</t>
  </si>
  <si>
    <t>20000</t>
  </si>
  <si>
    <t>22600</t>
  </si>
  <si>
    <t>23000</t>
  </si>
  <si>
    <t>24200</t>
  </si>
  <si>
    <t>13350</t>
  </si>
  <si>
    <t>Trial Balance by Month</t>
  </si>
  <si>
    <t>=SUBTOTAL(109,[January])</t>
  </si>
  <si>
    <t>=SUBTOTAL(109,[February])</t>
  </si>
  <si>
    <t>=SUBTOTAL(109,[March])</t>
  </si>
  <si>
    <t>=SUBTOTAL(109,[April])</t>
  </si>
  <si>
    <t>=SUBTOTAL(109,[May])</t>
  </si>
  <si>
    <t>=SUBTOTAL(109,[June])</t>
  </si>
  <si>
    <t>=SUBTOTAL(109,[July])</t>
  </si>
  <si>
    <t>=SUBTOTAL(109,[August])</t>
  </si>
  <si>
    <t>=SUBTOTAL(109,[September])</t>
  </si>
  <si>
    <t>=SUBTOTAL(109,[October])</t>
  </si>
  <si>
    <t>=SUBTOTAL(109,[November])</t>
  </si>
  <si>
    <t>=SUBTOTAL(109,[December])</t>
  </si>
  <si>
    <t>10000</t>
  </si>
  <si>
    <t>11000</t>
  </si>
  <si>
    <t>11100</t>
  </si>
  <si>
    <t>11200</t>
  </si>
  <si>
    <t>11400</t>
  </si>
  <si>
    <t>Bank, Checking</t>
  </si>
  <si>
    <t>11500</t>
  </si>
  <si>
    <t>11600</t>
  </si>
  <si>
    <t>Bank Operations Cash</t>
  </si>
  <si>
    <t>11700</t>
  </si>
  <si>
    <t>12000</t>
  </si>
  <si>
    <t>12100</t>
  </si>
  <si>
    <t>12200</t>
  </si>
  <si>
    <t>Other Marketable Securities</t>
  </si>
  <si>
    <t>12300</t>
  </si>
  <si>
    <t>13000</t>
  </si>
  <si>
    <t>13100</t>
  </si>
  <si>
    <t>13200</t>
  </si>
  <si>
    <t>13300</t>
  </si>
  <si>
    <t>13400</t>
  </si>
  <si>
    <t>13500</t>
  </si>
  <si>
    <t>13510</t>
  </si>
  <si>
    <t>Vendor Prepayments</t>
  </si>
  <si>
    <t>13540</t>
  </si>
  <si>
    <t>14000</t>
  </si>
  <si>
    <t>14100</t>
  </si>
  <si>
    <t>14200</t>
  </si>
  <si>
    <t>14300</t>
  </si>
  <si>
    <t>14500</t>
  </si>
  <si>
    <t>15950</t>
  </si>
  <si>
    <t>16000</t>
  </si>
  <si>
    <t>16100</t>
  </si>
  <si>
    <t>16200</t>
  </si>
  <si>
    <t>16210</t>
  </si>
  <si>
    <t>16220</t>
  </si>
  <si>
    <t>16300</t>
  </si>
  <si>
    <t>16400</t>
  </si>
  <si>
    <t>17000</t>
  </si>
  <si>
    <t>17100</t>
  </si>
  <si>
    <t>17110</t>
  </si>
  <si>
    <t>17120</t>
  </si>
  <si>
    <t>17200</t>
  </si>
  <si>
    <t>17300</t>
  </si>
  <si>
    <t>18000</t>
  </si>
  <si>
    <t>18100</t>
  </si>
  <si>
    <t>18110</t>
  </si>
  <si>
    <t>18120</t>
  </si>
  <si>
    <t>18200</t>
  </si>
  <si>
    <t>18300</t>
  </si>
  <si>
    <t>18950</t>
  </si>
  <si>
    <t>19950</t>
  </si>
  <si>
    <t>21000</t>
  </si>
  <si>
    <t>22000</t>
  </si>
  <si>
    <t>22100</t>
  </si>
  <si>
    <t>22150</t>
  </si>
  <si>
    <t>22160</t>
  </si>
  <si>
    <t>Customer Prepayments</t>
  </si>
  <si>
    <t>22190</t>
  </si>
  <si>
    <t>22200</t>
  </si>
  <si>
    <t>22300</t>
  </si>
  <si>
    <t>22400</t>
  </si>
  <si>
    <t>22425</t>
  </si>
  <si>
    <t>22500</t>
  </si>
  <si>
    <t>22510</t>
  </si>
  <si>
    <t>22550</t>
  </si>
  <si>
    <t>22590</t>
  </si>
  <si>
    <t>Taxes Payables</t>
  </si>
  <si>
    <t>22700</t>
  </si>
  <si>
    <t>Sales Tax Payable</t>
  </si>
  <si>
    <t>22750</t>
  </si>
  <si>
    <t>Purchase Tax</t>
  </si>
  <si>
    <t>22790</t>
  </si>
  <si>
    <t>Taxes Payables, Total</t>
  </si>
  <si>
    <t>22950</t>
  </si>
  <si>
    <t>22960</t>
  </si>
  <si>
    <t>22970</t>
  </si>
  <si>
    <t>23050</t>
  </si>
  <si>
    <t>Accrued Salaries &amp; Wages</t>
  </si>
  <si>
    <t>23100</t>
  </si>
  <si>
    <t>Federal Withholding Payable</t>
  </si>
  <si>
    <t>23200</t>
  </si>
  <si>
    <t>State Withholding Payable</t>
  </si>
  <si>
    <t>23300</t>
  </si>
  <si>
    <t>23400</t>
  </si>
  <si>
    <t>FICA Payable</t>
  </si>
  <si>
    <t>23500</t>
  </si>
  <si>
    <t>Medicare Payable</t>
  </si>
  <si>
    <t>23600</t>
  </si>
  <si>
    <t>FUTA Payable</t>
  </si>
  <si>
    <t>23700</t>
  </si>
  <si>
    <t>SUTA Payable</t>
  </si>
  <si>
    <t>23750</t>
  </si>
  <si>
    <t>Employee Benefits Payable</t>
  </si>
  <si>
    <t>23775</t>
  </si>
  <si>
    <t>Garnishment Payable</t>
  </si>
  <si>
    <t>23800</t>
  </si>
  <si>
    <t>23900</t>
  </si>
  <si>
    <t>24000</t>
  </si>
  <si>
    <t>24300</t>
  </si>
  <si>
    <t>24400</t>
  </si>
  <si>
    <t>24500</t>
  </si>
  <si>
    <t>25000</t>
  </si>
  <si>
    <t>25100</t>
  </si>
  <si>
    <t>25200</t>
  </si>
  <si>
    <t>25300</t>
  </si>
  <si>
    <t>25400</t>
  </si>
  <si>
    <t>25995</t>
  </si>
  <si>
    <t>30100</t>
  </si>
  <si>
    <t>30200</t>
  </si>
  <si>
    <t>30400</t>
  </si>
  <si>
    <t>30500</t>
  </si>
  <si>
    <t>39950</t>
  </si>
  <si>
    <t>40000</t>
  </si>
  <si>
    <t>44000</t>
  </si>
  <si>
    <t>44100</t>
  </si>
  <si>
    <t>44200</t>
  </si>
  <si>
    <t>44300</t>
  </si>
  <si>
    <t>44500</t>
  </si>
  <si>
    <t>45000</t>
  </si>
  <si>
    <t>45100</t>
  </si>
  <si>
    <t>45200</t>
  </si>
  <si>
    <t>49950</t>
  </si>
  <si>
    <t>50000</t>
  </si>
  <si>
    <t>52000</t>
  </si>
  <si>
    <t>52300</t>
  </si>
  <si>
    <t>52400</t>
  </si>
  <si>
    <t>54000</t>
  </si>
  <si>
    <t>54100</t>
  </si>
  <si>
    <t>54400</t>
  </si>
  <si>
    <t>54500</t>
  </si>
  <si>
    <t>54702</t>
  </si>
  <si>
    <t>54703</t>
  </si>
  <si>
    <t>54710</t>
  </si>
  <si>
    <t>54800</t>
  </si>
  <si>
    <t>59950</t>
  </si>
  <si>
    <t>59999</t>
  </si>
  <si>
    <t>60000</t>
  </si>
  <si>
    <t>61000</t>
  </si>
  <si>
    <t>61100</t>
  </si>
  <si>
    <t>61200</t>
  </si>
  <si>
    <t>61300</t>
  </si>
  <si>
    <t>61350</t>
  </si>
  <si>
    <t>61400</t>
  </si>
  <si>
    <t>62000</t>
  </si>
  <si>
    <t>62100</t>
  </si>
  <si>
    <t>62200</t>
  </si>
  <si>
    <t>62300</t>
  </si>
  <si>
    <t>62400</t>
  </si>
  <si>
    <t>62500</t>
  </si>
  <si>
    <t>62600</t>
  </si>
  <si>
    <t>Health Insurance</t>
  </si>
  <si>
    <t>62700</t>
  </si>
  <si>
    <t>Group Life Insurance</t>
  </si>
  <si>
    <t>62800</t>
  </si>
  <si>
    <t>Workers Compensation</t>
  </si>
  <si>
    <t>62900</t>
  </si>
  <si>
    <t>401K Contributions</t>
  </si>
  <si>
    <t>62950</t>
  </si>
  <si>
    <t>64000</t>
  </si>
  <si>
    <t>64100</t>
  </si>
  <si>
    <t>64200</t>
  </si>
  <si>
    <t>64300</t>
  </si>
  <si>
    <t>64400</t>
  </si>
  <si>
    <t>65000</t>
  </si>
  <si>
    <t>65100</t>
  </si>
  <si>
    <t>65200</t>
  </si>
  <si>
    <t>65300</t>
  </si>
  <si>
    <t>65400</t>
  </si>
  <si>
    <t>65500</t>
  </si>
  <si>
    <t>65600</t>
  </si>
  <si>
    <t>65700</t>
  </si>
  <si>
    <t>65800</t>
  </si>
  <si>
    <t>65900</t>
  </si>
  <si>
    <t>66000</t>
  </si>
  <si>
    <t>66100</t>
  </si>
  <si>
    <t>66200</t>
  </si>
  <si>
    <t>66300</t>
  </si>
  <si>
    <t>66400</t>
  </si>
  <si>
    <t>67000</t>
  </si>
  <si>
    <t>67100</t>
  </si>
  <si>
    <t>67200</t>
  </si>
  <si>
    <t>67300</t>
  </si>
  <si>
    <t>67400</t>
  </si>
  <si>
    <t>67500</t>
  </si>
  <si>
    <t>67600</t>
  </si>
  <si>
    <t>69950</t>
  </si>
  <si>
    <t>69999</t>
  </si>
  <si>
    <t>70000</t>
  </si>
  <si>
    <t>70100</t>
  </si>
  <si>
    <t>70200</t>
  </si>
  <si>
    <t>70260</t>
  </si>
  <si>
    <t>70300</t>
  </si>
  <si>
    <t>70400</t>
  </si>
  <si>
    <t>70500</t>
  </si>
  <si>
    <t>70510</t>
  </si>
  <si>
    <t>70520</t>
  </si>
  <si>
    <t>79950</t>
  </si>
  <si>
    <t>80000</t>
  </si>
  <si>
    <t>80100</t>
  </si>
  <si>
    <t>80200</t>
  </si>
  <si>
    <t>80300</t>
  </si>
  <si>
    <t>80400</t>
  </si>
  <si>
    <t>80455</t>
  </si>
  <si>
    <t>80460</t>
  </si>
  <si>
    <t>80470</t>
  </si>
  <si>
    <t>80600</t>
  </si>
  <si>
    <t>80700</t>
  </si>
  <si>
    <t>80800</t>
  </si>
  <si>
    <t>80900</t>
  </si>
  <si>
    <t>81000</t>
  </si>
  <si>
    <t>81100</t>
  </si>
  <si>
    <t>81200</t>
  </si>
  <si>
    <t>81300</t>
  </si>
  <si>
    <t>84000</t>
  </si>
  <si>
    <t>Income Taxes</t>
  </si>
  <si>
    <t>84100</t>
  </si>
  <si>
    <t>84200</t>
  </si>
  <si>
    <t>State Income Tax</t>
  </si>
  <si>
    <t>84300</t>
  </si>
  <si>
    <t>Total Income Taxes</t>
  </si>
  <si>
    <t>99495</t>
  </si>
  <si>
    <t>99999</t>
  </si>
  <si>
    <t>Customers, North America</t>
  </si>
  <si>
    <t>Customers, EU</t>
  </si>
  <si>
    <t>Inventory, North America</t>
  </si>
  <si>
    <t>Inventry, EU</t>
  </si>
  <si>
    <t>Cost of Goods Sold (Interim)</t>
  </si>
  <si>
    <t>Sales, Retail - North America</t>
  </si>
  <si>
    <t>Sales, Retail - Other</t>
  </si>
  <si>
    <t>Sales Discounts</t>
  </si>
  <si>
    <t>Discounts, Retail - North Amer</t>
  </si>
  <si>
    <t>Discounts, Retail - EU</t>
  </si>
  <si>
    <t>45300</t>
  </si>
  <si>
    <t>Discounts, Retail - Other</t>
  </si>
  <si>
    <t>45999</t>
  </si>
  <si>
    <t>Total Sales Discounts</t>
  </si>
  <si>
    <t>COGS</t>
  </si>
  <si>
    <t>Cost of Goods Sold</t>
  </si>
  <si>
    <t>52100</t>
  </si>
  <si>
    <t>COGS, Retail - North America</t>
  </si>
  <si>
    <t>COGS, Retail - EU</t>
  </si>
  <si>
    <t>COGS, Retail - Other</t>
  </si>
  <si>
    <t>52999</t>
  </si>
  <si>
    <t>Cost Adjustments</t>
  </si>
  <si>
    <t>Purchases</t>
  </si>
  <si>
    <t>Discounts Received</t>
  </si>
  <si>
    <t>Inventory Adjustment</t>
  </si>
  <si>
    <t>Overhead Applied</t>
  </si>
  <si>
    <t>Purchase Variance</t>
  </si>
  <si>
    <t>54999</t>
  </si>
  <si>
    <t>Total Cost Adjustments</t>
  </si>
  <si>
    <t>61150</t>
  </si>
  <si>
    <t>Outsourced Marketing</t>
  </si>
  <si>
    <t>61250</t>
  </si>
  <si>
    <t>Sales Promotions</t>
  </si>
  <si>
    <t>Events</t>
  </si>
  <si>
    <t>61360</t>
  </si>
  <si>
    <t>Delivery &amp; Shipping</t>
  </si>
  <si>
    <t>Currency Gains and Losses</t>
  </si>
  <si>
    <t>Net Income Before Taxes</t>
  </si>
  <si>
    <t>Net Income</t>
  </si>
  <si>
    <t>0.01</t>
  </si>
  <si>
    <t>0.03</t>
  </si>
  <si>
    <t>=NL("Table","15 G/L Account",$E$9:$S$9,"Headers=",$E$8:$S$8,"TableName=","GLAccount","IncludeDuplicates=","True")</t>
  </si>
  <si>
    <t>="2016"</t>
  </si>
  <si>
    <t/>
  </si>
  <si>
    <t>Assets</t>
  </si>
  <si>
    <t>14350</t>
  </si>
  <si>
    <t>Raw Materials</t>
  </si>
  <si>
    <t>14360</t>
  </si>
  <si>
    <t>Partial Assemblies (Kits)</t>
  </si>
  <si>
    <t>14400</t>
  </si>
  <si>
    <t>WIP</t>
  </si>
  <si>
    <t>Total Assets</t>
  </si>
  <si>
    <t>Liabilities and Equity</t>
  </si>
  <si>
    <t>Equity</t>
  </si>
  <si>
    <t>Total Liabilities and Equity</t>
  </si>
  <si>
    <t>Revenue</t>
  </si>
  <si>
    <t>Total Cost of Gods Sold</t>
  </si>
  <si>
    <t>54705</t>
  </si>
  <si>
    <t>Material Variance</t>
  </si>
  <si>
    <t>54707</t>
  </si>
  <si>
    <t>Mfg. Overhead Variance</t>
  </si>
  <si>
    <t>Capacity Cost Applied</t>
  </si>
  <si>
    <t>54712</t>
  </si>
  <si>
    <t>Capacity Variance</t>
  </si>
  <si>
    <t>Total COGS</t>
  </si>
  <si>
    <t>Gross Profit</t>
  </si>
  <si>
    <t>Total Currency Gains and Losses</t>
  </si>
  <si>
    <t>TOTAL</t>
  </si>
  <si>
    <t>-306552.28</t>
  </si>
  <si>
    <t>-333779.89</t>
  </si>
  <si>
    <t>-189848.3</t>
  </si>
  <si>
    <t>224448.74</t>
  </si>
  <si>
    <t>358395.92</t>
  </si>
  <si>
    <t>672193.02</t>
  </si>
  <si>
    <t>1037496.6</t>
  </si>
  <si>
    <t>1484815.99</t>
  </si>
  <si>
    <t>1924737.66</t>
  </si>
  <si>
    <t>2217366.61</t>
  </si>
  <si>
    <t>2423780.89</t>
  </si>
  <si>
    <t>2797940.72</t>
  </si>
  <si>
    <t>9867680.17</t>
  </si>
  <si>
    <t>10368718.02</t>
  </si>
  <si>
    <t>10833619.38</t>
  </si>
  <si>
    <t>11232556.56</t>
  </si>
  <si>
    <t>11760093.7</t>
  </si>
  <si>
    <t>12282471.51</t>
  </si>
  <si>
    <t>12737566.35</t>
  </si>
  <si>
    <t>13036137.06</t>
  </si>
  <si>
    <t>13515218.05</t>
  </si>
  <si>
    <t>14015779.89</t>
  </si>
  <si>
    <t>14691062.57</t>
  </si>
  <si>
    <t>15237439.56</t>
  </si>
  <si>
    <t>5557170.02</t>
  </si>
  <si>
    <t>5971202.55</t>
  </si>
  <si>
    <t>6249331.6</t>
  </si>
  <si>
    <t>6380958.17</t>
  </si>
  <si>
    <t>6601227.58</t>
  </si>
  <si>
    <t>6772460.66</t>
  </si>
  <si>
    <t>6945754.35</t>
  </si>
  <si>
    <t>7158713.96</t>
  </si>
  <si>
    <t>7260455</t>
  </si>
  <si>
    <t>7518701.94</t>
  </si>
  <si>
    <t>7734489.83</t>
  </si>
  <si>
    <t>8004424.94</t>
  </si>
  <si>
    <t>15424850.19</t>
  </si>
  <si>
    <t>16339920.57</t>
  </si>
  <si>
    <t>17082950.98</t>
  </si>
  <si>
    <t>17613514.73</t>
  </si>
  <si>
    <t>18361321.28</t>
  </si>
  <si>
    <t>19054932.17</t>
  </si>
  <si>
    <t>19683320.7</t>
  </si>
  <si>
    <t>20194851.02</t>
  </si>
  <si>
    <t>20775673.05</t>
  </si>
  <si>
    <t>21534481.83</t>
  </si>
  <si>
    <t>22425552.4</t>
  </si>
  <si>
    <t>23241864.5</t>
  </si>
  <si>
    <t>720684.88</t>
  </si>
  <si>
    <t>257972.27</t>
  </si>
  <si>
    <t>-230446</t>
  </si>
  <si>
    <t>-636311.65</t>
  </si>
  <si>
    <t>884727.69</t>
  </si>
  <si>
    <t>311670.47</t>
  </si>
  <si>
    <t>-207404.18</t>
  </si>
  <si>
    <t>-724702.04</t>
  </si>
  <si>
    <t>-1246087.71</t>
  </si>
  <si>
    <t>-1800057.43</t>
  </si>
  <si>
    <t>-2381315.46</t>
  </si>
  <si>
    <t>7021609.11</t>
  </si>
  <si>
    <t>219856.15</t>
  </si>
  <si>
    <t>-791.54</t>
  </si>
  <si>
    <t>-198021.25</t>
  </si>
  <si>
    <t>-435116.5</t>
  </si>
  <si>
    <t>161838.77</t>
  </si>
  <si>
    <t>-41358.45</t>
  </si>
  <si>
    <t>-286680.73</t>
  </si>
  <si>
    <t>-495043.7</t>
  </si>
  <si>
    <t>-736560.09</t>
  </si>
  <si>
    <t>-970761.44</t>
  </si>
  <si>
    <t>-1214924.16</t>
  </si>
  <si>
    <t>2579126.29</t>
  </si>
  <si>
    <t>543940.6</t>
  </si>
  <si>
    <t>2227040.1</t>
  </si>
  <si>
    <t>2170173.14</t>
  </si>
  <si>
    <t>2088259.32</t>
  </si>
  <si>
    <t>2021980.44</t>
  </si>
  <si>
    <t>1960533.89</t>
  </si>
  <si>
    <t>1895724.27</t>
  </si>
  <si>
    <t>1840693.65</t>
  </si>
  <si>
    <t>1765540.28</t>
  </si>
  <si>
    <t>1695206.82</t>
  </si>
  <si>
    <t>1622884.19</t>
  </si>
  <si>
    <t>1541784.47</t>
  </si>
  <si>
    <t>4705226.48</t>
  </si>
  <si>
    <t>-210288.82</t>
  </si>
  <si>
    <t>3501232.91</t>
  </si>
  <si>
    <t>2761005.65</t>
  </si>
  <si>
    <t>1993443.85</t>
  </si>
  <si>
    <t>1284204.07</t>
  </si>
  <si>
    <t>3340752.13</t>
  </si>
  <si>
    <t>2499688.07</t>
  </si>
  <si>
    <t>1680260.52</t>
  </si>
  <si>
    <t>879446.32</t>
  </si>
  <si>
    <t>46210.8</t>
  </si>
  <si>
    <t>-814282.9</t>
  </si>
  <si>
    <t>-1720803.37</t>
  </si>
  <si>
    <t>14639613.66</t>
  </si>
  <si>
    <t>18619530.82</t>
  </si>
  <si>
    <t>18767146.33</t>
  </si>
  <si>
    <t>18886546.53</t>
  </si>
  <si>
    <t>19122167.54</t>
  </si>
  <si>
    <t>22060469.33</t>
  </si>
  <si>
    <t>22226813.26</t>
  </si>
  <si>
    <t>22401077.82</t>
  </si>
  <si>
    <t>22559113.33</t>
  </si>
  <si>
    <t>22746621.51</t>
  </si>
  <si>
    <t>22937565.54</t>
  </si>
  <si>
    <t>23128529.92</t>
  </si>
  <si>
    <t>40679418.88</t>
  </si>
  <si>
    <t>-10346895.5</t>
  </si>
  <si>
    <t>-10476750.38</t>
  </si>
  <si>
    <t>-10661038.88</t>
  </si>
  <si>
    <t>-10897272.14</t>
  </si>
  <si>
    <t>-13009863.15</t>
  </si>
  <si>
    <t>-13173084.37</t>
  </si>
  <si>
    <t>-13320678.08</t>
  </si>
  <si>
    <t>-13460493.85</t>
  </si>
  <si>
    <t>-13595154.32</t>
  </si>
  <si>
    <t>-13750830.49</t>
  </si>
  <si>
    <t>-13893423.18</t>
  </si>
  <si>
    <t>-24088071.14</t>
  </si>
  <si>
    <t>-3247146.25</t>
  </si>
  <si>
    <t>-4075166.48</t>
  </si>
  <si>
    <t>-8133046.35</t>
  </si>
  <si>
    <t>-13594041.75</t>
  </si>
  <si>
    <t>-13723896.63</t>
  </si>
  <si>
    <t>-13908185.13</t>
  </si>
  <si>
    <t>-14144418.39</t>
  </si>
  <si>
    <t>-17085029.63</t>
  </si>
  <si>
    <t>-17248250.85</t>
  </si>
  <si>
    <t>-17395844.56</t>
  </si>
  <si>
    <t>-17535660.33</t>
  </si>
  <si>
    <t>-17670320.8</t>
  </si>
  <si>
    <t>-17825996.97</t>
  </si>
  <si>
    <t>-17968589.66</t>
  </si>
  <si>
    <t>-32221117.49</t>
  </si>
  <si>
    <t>-2132316.64</t>
  </si>
  <si>
    <t>-2893172.43</t>
  </si>
  <si>
    <t>-2910933.06</t>
  </si>
  <si>
    <t>-2846044.76</t>
  </si>
  <si>
    <t>-2845432.51</t>
  </si>
  <si>
    <t>-2843123.06</t>
  </si>
  <si>
    <t>-2846245.77</t>
  </si>
  <si>
    <t>-2872916.62</t>
  </si>
  <si>
    <t>-2891136.36</t>
  </si>
  <si>
    <t>-2943984.07</t>
  </si>
  <si>
    <t>-2979251.93</t>
  </si>
  <si>
    <t>-3027623.62</t>
  </si>
  <si>
    <t>-6325984.75</t>
  </si>
  <si>
    <t>-15726358.39</t>
  </si>
  <si>
    <t>-15856213.27</t>
  </si>
  <si>
    <t>-16040501.77</t>
  </si>
  <si>
    <t>-16276735.03</t>
  </si>
  <si>
    <t>-19217346.27</t>
  </si>
  <si>
    <t>-19380567.49</t>
  </si>
  <si>
    <t>-19528161.2</t>
  </si>
  <si>
    <t>-19667976.97</t>
  </si>
  <si>
    <t>-19802637.44</t>
  </si>
  <si>
    <t>-19958313.61</t>
  </si>
  <si>
    <t>-20100906.3</t>
  </si>
  <si>
    <t>-34353434.13</t>
  </si>
  <si>
    <t>-897772.84</t>
  </si>
  <si>
    <t>-1809031.8</t>
  </si>
  <si>
    <t>-2792054.14</t>
  </si>
  <si>
    <t>-3736231.02</t>
  </si>
  <si>
    <t>-4733635.3</t>
  </si>
  <si>
    <t>-5838977.11</t>
  </si>
  <si>
    <t>-6855426.43</t>
  </si>
  <si>
    <t>-7852741.51</t>
  </si>
  <si>
    <t>-8890579.78</t>
  </si>
  <si>
    <t>-9981123.77</t>
  </si>
  <si>
    <t>-11131254.59</t>
  </si>
  <si>
    <t>-12430832.68</t>
  </si>
  <si>
    <t>-467428.35</t>
  </si>
  <si>
    <t>-928416.98</t>
  </si>
  <si>
    <t>-1348080.36</t>
  </si>
  <si>
    <t>-1845299.05</t>
  </si>
  <si>
    <t>-2316371.7</t>
  </si>
  <si>
    <t>-2774539.91</t>
  </si>
  <si>
    <t>-3278001.99</t>
  </si>
  <si>
    <t>-3753475.87</t>
  </si>
  <si>
    <t>-4252858.64</t>
  </si>
  <si>
    <t>-4759346.84</t>
  </si>
  <si>
    <t>-5285926.17</t>
  </si>
  <si>
    <t>-5818289</t>
  </si>
  <si>
    <t>-1365201.19</t>
  </si>
  <si>
    <t>-2737448.78</t>
  </si>
  <si>
    <t>-4140134.5</t>
  </si>
  <si>
    <t>-5581530.07</t>
  </si>
  <si>
    <t>-7050007</t>
  </si>
  <si>
    <t>-8613517.02</t>
  </si>
  <si>
    <t>-10133428.42</t>
  </si>
  <si>
    <t>-11606217.38</t>
  </si>
  <si>
    <t>-13143438.42</t>
  </si>
  <si>
    <t>-14740470.61</t>
  </si>
  <si>
    <t>-16417180.76</t>
  </si>
  <si>
    <t>-18249121.68</t>
  </si>
  <si>
    <t>46708.35</t>
  </si>
  <si>
    <t>99882.25</t>
  </si>
  <si>
    <t>151077.59</t>
  </si>
  <si>
    <t>199076.85</t>
  </si>
  <si>
    <t>245693.84</t>
  </si>
  <si>
    <t>299225.15</t>
  </si>
  <si>
    <t>344416.94</t>
  </si>
  <si>
    <t>390062.8</t>
  </si>
  <si>
    <t>427614.74</t>
  </si>
  <si>
    <t>471233.68</t>
  </si>
  <si>
    <t>513754.32</t>
  </si>
  <si>
    <t>567674.41</t>
  </si>
  <si>
    <t>23307.9</t>
  </si>
  <si>
    <t>48391.62</t>
  </si>
  <si>
    <t>64011.11</t>
  </si>
  <si>
    <t>88656.87</t>
  </si>
  <si>
    <t>108561.89</t>
  </si>
  <si>
    <t>126727.12</t>
  </si>
  <si>
    <t>147532.12</t>
  </si>
  <si>
    <t>165835.66</t>
  </si>
  <si>
    <t>183627.08</t>
  </si>
  <si>
    <t>201393.81</t>
  </si>
  <si>
    <t>220023.81</t>
  </si>
  <si>
    <t>239766.5</t>
  </si>
  <si>
    <t>70016.25</t>
  </si>
  <si>
    <t>148273.87</t>
  </si>
  <si>
    <t>215088.7</t>
  </si>
  <si>
    <t>287733.72</t>
  </si>
  <si>
    <t>354255.73</t>
  </si>
  <si>
    <t>425952.27</t>
  </si>
  <si>
    <t>491949.06</t>
  </si>
  <si>
    <t>555898.46</t>
  </si>
  <si>
    <t>611241.82</t>
  </si>
  <si>
    <t>672627.49</t>
  </si>
  <si>
    <t>733778.13</t>
  </si>
  <si>
    <t>807440.91</t>
  </si>
  <si>
    <t>-1295184.94</t>
  </si>
  <si>
    <t>-2589174.91</t>
  </si>
  <si>
    <t>-3925045.8</t>
  </si>
  <si>
    <t>-5293796.35</t>
  </si>
  <si>
    <t>-6695751.27</t>
  </si>
  <si>
    <t>-8187564.75</t>
  </si>
  <si>
    <t>-9641479.36</t>
  </si>
  <si>
    <t>-11050318.92</t>
  </si>
  <si>
    <t>-12532196.6</t>
  </si>
  <si>
    <t>-14067843.12</t>
  </si>
  <si>
    <t>-15683402.63</t>
  </si>
  <si>
    <t>-17441680.77</t>
  </si>
  <si>
    <t>525729.5</t>
  </si>
  <si>
    <t>1066010.15</t>
  </si>
  <si>
    <t>1668066.6</t>
  </si>
  <si>
    <t>2234046.72</t>
  </si>
  <si>
    <t>2817968.45</t>
  </si>
  <si>
    <t>3465919.95</t>
  </si>
  <si>
    <t>4058269.55</t>
  </si>
  <si>
    <t>4662713.66</t>
  </si>
  <si>
    <t>5280060.5</t>
  </si>
  <si>
    <t>5924933.52</t>
  </si>
  <si>
    <t>6606897.23</t>
  </si>
  <si>
    <t>7366252.18</t>
  </si>
  <si>
    <t>205284.22</t>
  </si>
  <si>
    <t>405230.83</t>
  </si>
  <si>
    <t>570736.18</t>
  </si>
  <si>
    <t>788652.32</t>
  </si>
  <si>
    <t>991811.19</t>
  </si>
  <si>
    <t>1187622.67</t>
  </si>
  <si>
    <t>1414700.62</t>
  </si>
  <si>
    <t>1611070.71</t>
  </si>
  <si>
    <t>1826959.39</t>
  </si>
  <si>
    <t>2042580.07</t>
  </si>
  <si>
    <t>2267136.83</t>
  </si>
  <si>
    <t>2496343.37</t>
  </si>
  <si>
    <t>731013.72</t>
  </si>
  <si>
    <t>1471240.98</t>
  </si>
  <si>
    <t>2238802.78</t>
  </si>
  <si>
    <t>3022699.04</t>
  </si>
  <si>
    <t>3809779.64</t>
  </si>
  <si>
    <t>4653542.62</t>
  </si>
  <si>
    <t>5472970.17</t>
  </si>
  <si>
    <t>6273784.37</t>
  </si>
  <si>
    <t>7107019.89</t>
  </si>
  <si>
    <t>7967513.59</t>
  </si>
  <si>
    <t>8874034.06</t>
  </si>
  <si>
    <t>9862595.55</t>
  </si>
  <si>
    <t>2159653.97</t>
  </si>
  <si>
    <t>2234310.45</t>
  </si>
  <si>
    <t>5077939.11</t>
  </si>
  <si>
    <t>5080638.03</t>
  </si>
  <si>
    <t>19190336.55</t>
  </si>
  <si>
    <t>-2875400</t>
  </si>
  <si>
    <t>-6114680</t>
  </si>
  <si>
    <t>-2159653.97</t>
  </si>
  <si>
    <t>-2234310.45</t>
  </si>
  <si>
    <t>-5077939.11</t>
  </si>
  <si>
    <t>-5080638.03</t>
  </si>
  <si>
    <t>-19190336.55</t>
  </si>
  <si>
    <t>-2144386.28</t>
  </si>
  <si>
    <t>-1404159.02</t>
  </si>
  <si>
    <t>-636597.22</t>
  </si>
  <si>
    <t>147299.04</t>
  </si>
  <si>
    <t>934379.64</t>
  </si>
  <si>
    <t>1778142.62</t>
  </si>
  <si>
    <t>2597570.17</t>
  </si>
  <si>
    <t>3398384.37</t>
  </si>
  <si>
    <t>4231619.89</t>
  </si>
  <si>
    <t>5092113.59</t>
  </si>
  <si>
    <t>5998634.06</t>
  </si>
  <si>
    <t>3747915.55</t>
  </si>
  <si>
    <t>-3439571.22</t>
  </si>
  <si>
    <t>-3993333.93</t>
  </si>
  <si>
    <t>-4561643.02</t>
  </si>
  <si>
    <t>-5146497.31</t>
  </si>
  <si>
    <t>-5761371.63</t>
  </si>
  <si>
    <t>-6409422.13</t>
  </si>
  <si>
    <t>-7043909.19</t>
  </si>
  <si>
    <t>-7651934.55</t>
  </si>
  <si>
    <t>-8300576.71</t>
  </si>
  <si>
    <t>-8975729.53</t>
  </si>
  <si>
    <t>-9684768.57</t>
  </si>
  <si>
    <t>-13693765.22</t>
  </si>
  <si>
    <t>19774.65</t>
  </si>
  <si>
    <t>39143.4</t>
  </si>
  <si>
    <t>59075.93</t>
  </si>
  <si>
    <t>77834.48</t>
  </si>
  <si>
    <t>98399.45</t>
  </si>
  <si>
    <t>113786.71</t>
  </si>
  <si>
    <t>137927.21</t>
  </si>
  <si>
    <t>157728.64</t>
  </si>
  <si>
    <t>176277.12</t>
  </si>
  <si>
    <t>196805.26</t>
  </si>
  <si>
    <t>216861.36</t>
  </si>
  <si>
    <t>236908.04</t>
  </si>
  <si>
    <t>51053.06</t>
  </si>
  <si>
    <t>93119.88</t>
  </si>
  <si>
    <t>154964.82</t>
  </si>
  <si>
    <t>207133.48</t>
  </si>
  <si>
    <t>259870.58</t>
  </si>
  <si>
    <t>311062.43</t>
  </si>
  <si>
    <t>362909.88</t>
  </si>
  <si>
    <t>413178.65</t>
  </si>
  <si>
    <t>457524.2</t>
  </si>
  <si>
    <t>516212.9</t>
  </si>
  <si>
    <t>568421.09</t>
  </si>
  <si>
    <t>620378.98</t>
  </si>
  <si>
    <t>4539.55</t>
  </si>
  <si>
    <t>8908.74</t>
  </si>
  <si>
    <t>13791.65</t>
  </si>
  <si>
    <t>17890.15</t>
  </si>
  <si>
    <t>22683.75</t>
  </si>
  <si>
    <t>26978.12</t>
  </si>
  <si>
    <t>31786.85</t>
  </si>
  <si>
    <t>36368.4</t>
  </si>
  <si>
    <t>40773.99</t>
  </si>
  <si>
    <t>45386.5</t>
  </si>
  <si>
    <t>50041.05</t>
  </si>
  <si>
    <t>54623.6</t>
  </si>
  <si>
    <t>6255.66</t>
  </si>
  <si>
    <t>11294.32</t>
  </si>
  <si>
    <t>44657.31</t>
  </si>
  <si>
    <t>72969.02</t>
  </si>
  <si>
    <t>106876.05</t>
  </si>
  <si>
    <t>137749.27</t>
  </si>
  <si>
    <t>144415.1</t>
  </si>
  <si>
    <t>150692.76</t>
  </si>
  <si>
    <t>156664.25</t>
  </si>
  <si>
    <t>163226.08</t>
  </si>
  <si>
    <t>169220.57</t>
  </si>
  <si>
    <t>175973.4</t>
  </si>
  <si>
    <t>4956.87</t>
  </si>
  <si>
    <t>11659.5</t>
  </si>
  <si>
    <t>30517.47</t>
  </si>
  <si>
    <t>59285.55</t>
  </si>
  <si>
    <t>92662.41</t>
  </si>
  <si>
    <t>122935.88</t>
  </si>
  <si>
    <t>153749.35</t>
  </si>
  <si>
    <t>186048.82</t>
  </si>
  <si>
    <t>217089.29</t>
  </si>
  <si>
    <t>246933.76</t>
  </si>
  <si>
    <t>278704.23</t>
  </si>
  <si>
    <t>308127.7</t>
  </si>
  <si>
    <t>339505.17</t>
  </si>
  <si>
    <t>370508.64</t>
  </si>
  <si>
    <t>112140.39</t>
  </si>
  <si>
    <t>216708.76</t>
  </si>
  <si>
    <t>370108.99</t>
  </si>
  <si>
    <t>503719.88</t>
  </si>
  <si>
    <t>646536.05</t>
  </si>
  <si>
    <t>780582.22</t>
  </si>
  <si>
    <t>899085.2</t>
  </si>
  <si>
    <t>1009859.08</t>
  </si>
  <si>
    <t>1114900.66</t>
  </si>
  <si>
    <t>1241417.94</t>
  </si>
  <si>
    <t>1355708.74</t>
  </si>
  <si>
    <t>1470052.16</t>
  </si>
  <si>
    <t>101132.48</t>
  </si>
  <si>
    <t>187841.96</t>
  </si>
  <si>
    <t>283680.76</t>
  </si>
  <si>
    <t>374178.15</t>
  </si>
  <si>
    <t>469298.71</t>
  </si>
  <si>
    <t>572715.78</t>
  </si>
  <si>
    <t>670393.75</t>
  </si>
  <si>
    <t>766463.31</t>
  </si>
  <si>
    <t>864912.07</t>
  </si>
  <si>
    <t>968287.12</t>
  </si>
  <si>
    <t>1078892.3</t>
  </si>
  <si>
    <t>1200114.79</t>
  </si>
  <si>
    <t>260054.94</t>
  </si>
  <si>
    <t>534634.94</t>
  </si>
  <si>
    <t>838124.47</t>
  </si>
  <si>
    <t>1124699.51</t>
  </si>
  <si>
    <t>1425914.6</t>
  </si>
  <si>
    <t>1753401.98</t>
  </si>
  <si>
    <t>2062715.54</t>
  </si>
  <si>
    <t>2366935.82</t>
  </si>
  <si>
    <t>2678690.21</t>
  </si>
  <si>
    <t>3006044.56</t>
  </si>
  <si>
    <t>3356294.29</t>
  </si>
  <si>
    <t>3740165.52</t>
  </si>
  <si>
    <t>5779</t>
  </si>
  <si>
    <t>11559.64</t>
  </si>
  <si>
    <t>17948.88</t>
  </si>
  <si>
    <t>23982.04</t>
  </si>
  <si>
    <t>30323.42</t>
  </si>
  <si>
    <t>37217.88</t>
  </si>
  <si>
    <t>43729.74</t>
  </si>
  <si>
    <t>50134.38</t>
  </si>
  <si>
    <t>56697.64</t>
  </si>
  <si>
    <t>63589.32</t>
  </si>
  <si>
    <t>70963</t>
  </si>
  <si>
    <t>79044.5</t>
  </si>
  <si>
    <t>28895</t>
  </si>
  <si>
    <t>57798.16</t>
  </si>
  <si>
    <t>89744.42</t>
  </si>
  <si>
    <t>119910.22</t>
  </si>
  <si>
    <t>151617.06</t>
  </si>
  <si>
    <t>186089.42</t>
  </si>
  <si>
    <t>218648.74</t>
  </si>
  <si>
    <t>250671.92</t>
  </si>
  <si>
    <t>283488.16</t>
  </si>
  <si>
    <t>317946.52</t>
  </si>
  <si>
    <t>354814.92</t>
  </si>
  <si>
    <t>395222.42</t>
  </si>
  <si>
    <t>4334.26</t>
  </si>
  <si>
    <t>8669.74</t>
  </si>
  <si>
    <t>13461.68</t>
  </si>
  <si>
    <t>17986.56</t>
  </si>
  <si>
    <t>22742.6</t>
  </si>
  <si>
    <t>27913.44</t>
  </si>
  <si>
    <t>32797.34</t>
  </si>
  <si>
    <t>37600.82</t>
  </si>
  <si>
    <t>42523.26</t>
  </si>
  <si>
    <t>47692.02</t>
  </si>
  <si>
    <t>53222.28</t>
  </si>
  <si>
    <t>59283.42</t>
  </si>
  <si>
    <t>28.9</t>
  </si>
  <si>
    <t>57.8</t>
  </si>
  <si>
    <t>89.74</t>
  </si>
  <si>
    <t>119.9</t>
  </si>
  <si>
    <t>151.6</t>
  </si>
  <si>
    <t>186.06</t>
  </si>
  <si>
    <t>218.62</t>
  </si>
  <si>
    <t>250.64</t>
  </si>
  <si>
    <t>283.46</t>
  </si>
  <si>
    <t>317.92</t>
  </si>
  <si>
    <t>354.78</t>
  </si>
  <si>
    <t>395.2</t>
  </si>
  <si>
    <t>406032.48</t>
  </si>
  <si>
    <t>812179.68</t>
  </si>
  <si>
    <t>1261088.57</t>
  </si>
  <si>
    <t>1684978.32</t>
  </si>
  <si>
    <t>2130523.01</t>
  </si>
  <si>
    <t>2614928.5</t>
  </si>
  <si>
    <t>3072452.09</t>
  </si>
  <si>
    <t>3522441.91</t>
  </si>
  <si>
    <t>3983575.9</t>
  </si>
  <si>
    <t>4467784.7</t>
  </si>
  <si>
    <t>4985859.35</t>
  </si>
  <si>
    <t>5553665.55</t>
  </si>
  <si>
    <t>4594.29</t>
  </si>
  <si>
    <t>6521.82</t>
  </si>
  <si>
    <t>14257.87</t>
  </si>
  <si>
    <t>18927.16</t>
  </si>
  <si>
    <t>23666.45</t>
  </si>
  <si>
    <t>28656.74</t>
  </si>
  <si>
    <t>33573.03</t>
  </si>
  <si>
    <t>38501.32</t>
  </si>
  <si>
    <t>43606.61</t>
  </si>
  <si>
    <t>48370.9</t>
  </si>
  <si>
    <t>52940.19</t>
  </si>
  <si>
    <t>57766.48</t>
  </si>
  <si>
    <t>4714.29</t>
  </si>
  <si>
    <t>9575.58</t>
  </si>
  <si>
    <t>14106.87</t>
  </si>
  <si>
    <t>19008.16</t>
  </si>
  <si>
    <t>23929.45</t>
  </si>
  <si>
    <t>28880.74</t>
  </si>
  <si>
    <t>34203.03</t>
  </si>
  <si>
    <t>39118.32</t>
  </si>
  <si>
    <t>44367.61</t>
  </si>
  <si>
    <t>49669.9</t>
  </si>
  <si>
    <t>54772.19</t>
  </si>
  <si>
    <t>59573.48</t>
  </si>
  <si>
    <t>9308.58</t>
  </si>
  <si>
    <t>16097.4</t>
  </si>
  <si>
    <t>28364.74</t>
  </si>
  <si>
    <t>37935.32</t>
  </si>
  <si>
    <t>47595.9</t>
  </si>
  <si>
    <t>57537.48</t>
  </si>
  <si>
    <t>67776.06</t>
  </si>
  <si>
    <t>77619.64</t>
  </si>
  <si>
    <t>87974.22</t>
  </si>
  <si>
    <t>98040.8</t>
  </si>
  <si>
    <t>107712.38</t>
  </si>
  <si>
    <t>117339.96</t>
  </si>
  <si>
    <t>2038.11</t>
  </si>
  <si>
    <t>3919.22</t>
  </si>
  <si>
    <t>5827.33</t>
  </si>
  <si>
    <t>7853.44</t>
  </si>
  <si>
    <t>9847.55</t>
  </si>
  <si>
    <t>11907.66</t>
  </si>
  <si>
    <t>13916.77</t>
  </si>
  <si>
    <t>15866.88</t>
  </si>
  <si>
    <t>17842.99</t>
  </si>
  <si>
    <t>19794.1</t>
  </si>
  <si>
    <t>21735.21</t>
  </si>
  <si>
    <t>23796.32</t>
  </si>
  <si>
    <t>5019.29</t>
  </si>
  <si>
    <t>9621.58</t>
  </si>
  <si>
    <t>14453.87</t>
  </si>
  <si>
    <t>19052.16</t>
  </si>
  <si>
    <t>23980.45</t>
  </si>
  <si>
    <t>26222.98</t>
  </si>
  <si>
    <t>34075.03</t>
  </si>
  <si>
    <t>39071.32</t>
  </si>
  <si>
    <t>44041.61</t>
  </si>
  <si>
    <t>49126.9</t>
  </si>
  <si>
    <t>53873.19</t>
  </si>
  <si>
    <t>58732.48</t>
  </si>
  <si>
    <t>5256.29</t>
  </si>
  <si>
    <t>10082.58</t>
  </si>
  <si>
    <t>15146.87</t>
  </si>
  <si>
    <t>20163.16</t>
  </si>
  <si>
    <t>25054.45</t>
  </si>
  <si>
    <t>29902.74</t>
  </si>
  <si>
    <t>34638.03</t>
  </si>
  <si>
    <t>39823.32</t>
  </si>
  <si>
    <t>45007.61</t>
  </si>
  <si>
    <t>49920.9</t>
  </si>
  <si>
    <t>54659.19</t>
  </si>
  <si>
    <t>59198.48</t>
  </si>
  <si>
    <t>12313.69</t>
  </si>
  <si>
    <t>23623.38</t>
  </si>
  <si>
    <t>35428.07</t>
  </si>
  <si>
    <t>47068.76</t>
  </si>
  <si>
    <t>58882.45</t>
  </si>
  <si>
    <t>68033.38</t>
  </si>
  <si>
    <t>82629.83</t>
  </si>
  <si>
    <t>94761.52</t>
  </si>
  <si>
    <t>106892.21</t>
  </si>
  <si>
    <t>118841.9</t>
  </si>
  <si>
    <t>130267.59</t>
  </si>
  <si>
    <t>141727.28</t>
  </si>
  <si>
    <t>193.21</t>
  </si>
  <si>
    <t>311.8</t>
  </si>
  <si>
    <t>599.63</t>
  </si>
  <si>
    <t>796.84</t>
  </si>
  <si>
    <t>991.05</t>
  </si>
  <si>
    <t>1188.26</t>
  </si>
  <si>
    <t>1381.47</t>
  </si>
  <si>
    <t>1583.68</t>
  </si>
  <si>
    <t>1779.89</t>
  </si>
  <si>
    <t>1971.1</t>
  </si>
  <si>
    <t>2178.31</t>
  </si>
  <si>
    <t>2378.52</t>
  </si>
  <si>
    <t>5437.35</t>
  </si>
  <si>
    <t>11476.7</t>
  </si>
  <si>
    <t>17062.05</t>
  </si>
  <si>
    <t>22602.4</t>
  </si>
  <si>
    <t>28790.75</t>
  </si>
  <si>
    <t>34964.1</t>
  </si>
  <si>
    <t>40756.45</t>
  </si>
  <si>
    <t>46596.8</t>
  </si>
  <si>
    <t>52520.15</t>
  </si>
  <si>
    <t>58465.5</t>
  </si>
  <si>
    <t>64465.85</t>
  </si>
  <si>
    <t>70596.2</t>
  </si>
  <si>
    <t>973.06</t>
  </si>
  <si>
    <t>2003.12</t>
  </si>
  <si>
    <t>2946.18</t>
  </si>
  <si>
    <t>3963.24</t>
  </si>
  <si>
    <t>4929.3</t>
  </si>
  <si>
    <t>5942.36</t>
  </si>
  <si>
    <t>6911.42</t>
  </si>
  <si>
    <t>7935.48</t>
  </si>
  <si>
    <t>8949.54</t>
  </si>
  <si>
    <t>9955.6</t>
  </si>
  <si>
    <t>10952.66</t>
  </si>
  <si>
    <t>12020.72</t>
  </si>
  <si>
    <t>6603.62</t>
  </si>
  <si>
    <t>13791.62</t>
  </si>
  <si>
    <t>20607.86</t>
  </si>
  <si>
    <t>27362.48</t>
  </si>
  <si>
    <t>34711.1</t>
  </si>
  <si>
    <t>42094.72</t>
  </si>
  <si>
    <t>49049.34</t>
  </si>
  <si>
    <t>56115.96</t>
  </si>
  <si>
    <t>63249.58</t>
  </si>
  <si>
    <t>70392.2</t>
  </si>
  <si>
    <t>77596.82</t>
  </si>
  <si>
    <t>84995.44</t>
  </si>
  <si>
    <t>546398.76</t>
  </si>
  <si>
    <t>1082400.84</t>
  </si>
  <si>
    <t>1715598.23</t>
  </si>
  <si>
    <t>2301064.76</t>
  </si>
  <si>
    <t>2918248.51</t>
  </si>
  <si>
    <t>3563176.3</t>
  </si>
  <si>
    <t>4170992.52</t>
  </si>
  <si>
    <t>4760798.11</t>
  </si>
  <si>
    <t>5356592.57</t>
  </si>
  <si>
    <t>5996477.54</t>
  </si>
  <si>
    <t>6657144.88</t>
  </si>
  <si>
    <t>7367780.39</t>
  </si>
  <si>
    <t>-2893172.46</t>
  </si>
  <si>
    <t>-2910933.09</t>
  </si>
  <si>
    <t>-2846044.79</t>
  </si>
  <si>
    <t>-2845432.55</t>
  </si>
  <si>
    <t>-2843123.12</t>
  </si>
  <si>
    <t>-2846245.83</t>
  </si>
  <si>
    <t>-2872916.67</t>
  </si>
  <si>
    <t>-2891136.44</t>
  </si>
  <si>
    <t>-2943984.14</t>
  </si>
  <si>
    <t>-2979251.99</t>
  </si>
  <si>
    <t>-3027623.69</t>
  </si>
  <si>
    <t>-6325984.83</t>
  </si>
  <si>
    <t>0.02</t>
  </si>
  <si>
    <t>0.04</t>
  </si>
  <si>
    <t>0.05</t>
  </si>
  <si>
    <t>0.06</t>
  </si>
  <si>
    <t>0.08</t>
  </si>
  <si>
    <t>0.07</t>
  </si>
  <si>
    <t>Auto+Hide+Values+Formulas=Sheet2,Sheet3+FormulasOnly</t>
  </si>
  <si>
    <t>Auto+Hide+Values+Formulas=Sheet4,Sheet2,Sheet3</t>
  </si>
  <si>
    <t>Auto+Hide+Values+Formulas=Sheet4,Sheet2,Sheet3+FormulasOnly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</si>
</sst>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_(* #,##0.00_);_(* \(#,##0.00\);_(* &quot;-&quot;??_);_(@_)"/>
    <numFmt numFmtId="166" formatCode="[$-409]mmm\-yy;@"/>
  </numFmts>
  <fonts count="11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double">
        <color rgb="FFA9A9A9"/>
      </top>
      <bottom/>
      <diagonal/>
    </border>
    <border>
      <left style="thin">
        <color rgb="FFA9A9A9"/>
      </left>
      <right style="thin">
        <color rgb="FFA9A9A9"/>
      </right>
      <top style="double">
        <color rgb="FFA9A9A9"/>
      </top>
      <bottom/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1" xfId="0" applyFont="1" applyBorder="1"/>
    <xf numFmtId="14" fontId="0" fillId="0" borderId="0" xfId="0" applyNumberFormat="1"/>
    <xf numFmtId="0" fontId="6" fillId="0" borderId="4" xfId="0" applyFont="1" applyBorder="1" applyAlignment="1">
      <alignment horizontal="left" indent="2"/>
    </xf>
    <xf numFmtId="0" fontId="5" fillId="0" borderId="2" xfId="0" applyFont="1" applyBorder="1"/>
    <xf numFmtId="0" fontId="6" fillId="0" borderId="3" xfId="0" applyFont="1" applyBorder="1"/>
    <xf numFmtId="0" fontId="4" fillId="0" borderId="0" xfId="0" applyFont="1"/>
    <xf numFmtId="166" fontId="3" fillId="0" borderId="0" xfId="0" applyNumberFormat="1" applyFont="1"/>
    <xf numFmtId="0" fontId="0" fillId="0" borderId="0" xfId="0" quotePrefix="1"/>
    <xf numFmtId="0" fontId="5" fillId="0" borderId="0" xfId="0" applyFont="1"/>
    <xf numFmtId="0" fontId="6" fillId="0" borderId="0" xfId="0" applyFont="1"/>
    <xf numFmtId="0" fontId="0" fillId="0" borderId="0" xfId="0" pivotButton="1"/>
    <xf numFmtId="164" fontId="0" fillId="0" borderId="0" xfId="0" applyNumberFormat="1"/>
    <xf numFmtId="0" fontId="7" fillId="0" borderId="0" xfId="2" applyFont="1" applyAlignment="1">
      <alignment horizontal="left"/>
    </xf>
    <xf numFmtId="0" fontId="1" fillId="0" borderId="0" xfId="1" applyAlignment="1"/>
    <xf numFmtId="0" fontId="7" fillId="0" borderId="0" xfId="2" applyFont="1" applyAlignment="1"/>
    <xf numFmtId="49" fontId="0" fillId="0" borderId="0" xfId="0" applyNumberFormat="1"/>
  </cellXfs>
  <cellStyles count="10">
    <cellStyle name="Comma 2" xfId="4" xr:uid="{00000000-0005-0000-0000-000000000000}"/>
    <cellStyle name="Heading 4" xfId="2" builtinId="19"/>
    <cellStyle name="Hyperlink 2" xfId="5" xr:uid="{00000000-0005-0000-0000-000003000000}"/>
    <cellStyle name="Hyperlink 3" xfId="9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2 4" xfId="3" xr:uid="{00000000-0005-0000-0000-000009000000}"/>
    <cellStyle name="Title" xfId="1" builtinId="15"/>
  </cellStyles>
  <dxfs count="2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alignment horizontal="general" readingOrder="0"/>
    </dxf>
    <dxf>
      <alignment horizontal="general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</dxfs>
  <tableStyles count="1" defaultTableStyle="TableStyleMedium2" defaultPivotStyle="PivotStyleLight16">
    <tableStyle name="PivotStyleMedium9 2" table="0" count="12" xr9:uid="{00000000-0011-0000-FFFF-FFFF00000000}">
      <tableStyleElement type="wholeTable" dxfId="28"/>
      <tableStyleElement type="headerRow" dxfId="27"/>
      <tableStyleElement type="totalRow" dxfId="26"/>
      <tableStyleElement type="firstRowStripe" dxfId="25"/>
      <tableStyleElement type="firstColumnStripe" dxfId="24"/>
      <tableStyleElement type="firstSubtotalColumn" dxfId="23"/>
      <tableStyleElement type="firstSubtotalRow" dxfId="22"/>
      <tableStyleElement type="secondSubtotalRow" dxfId="21"/>
      <tableStyleElement type="firstRowSubheading" dxfId="20"/>
      <tableStyleElement type="secondRowSubheading" dxfId="19"/>
      <tableStyleElement type="pageFieldLabels" dxfId="18"/>
      <tableStyleElement type="pageFieldValues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im R. Duey" refreshedDate="43371.687926851853" createdVersion="5" refreshedVersion="6" minRefreshableVersion="3" recordCount="219" xr:uid="{00000000-000A-0000-FFFF-FFFFF9000000}">
  <cacheSource type="worksheet">
    <worksheetSource name="GLAccount"/>
  </cacheSource>
  <cacheFields count="15">
    <cacheField name="Account No." numFmtId="49">
      <sharedItems count="219">
        <s v=""/>
        <s v="10000"/>
        <s v="11000"/>
        <s v="11100"/>
        <s v="11200"/>
        <s v="11400"/>
        <s v="11500"/>
        <s v="11600"/>
        <s v="11700"/>
        <s v="12000"/>
        <s v="12100"/>
        <s v="12200"/>
        <s v="12300"/>
        <s v="13000"/>
        <s v="13100"/>
        <s v="13200"/>
        <s v="13300"/>
        <s v="13350"/>
        <s v="13400"/>
        <s v="13500"/>
        <s v="13510"/>
        <s v="13540"/>
        <s v="14000"/>
        <s v="14100"/>
        <s v="14200"/>
        <s v="14300"/>
        <s v="14350"/>
        <s v="14360"/>
        <s v="14400"/>
        <s v="14500"/>
        <s v="15950"/>
        <s v="16000"/>
        <s v="16100"/>
        <s v="16200"/>
        <s v="16210"/>
        <s v="16220"/>
        <s v="16300"/>
        <s v="16400"/>
        <s v="17000"/>
        <s v="17100"/>
        <s v="17110"/>
        <s v="17120"/>
        <s v="17200"/>
        <s v="17300"/>
        <s v="18000"/>
        <s v="18100"/>
        <s v="18110"/>
        <s v="18120"/>
        <s v="18200"/>
        <s v="18300"/>
        <s v="18950"/>
        <s v="19950"/>
        <s v="20000"/>
        <s v="21000"/>
        <s v="22000"/>
        <s v="22100"/>
        <s v="22150"/>
        <s v="22160"/>
        <s v="22190"/>
        <s v="22200"/>
        <s v="22300"/>
        <s v="22400"/>
        <s v="22425"/>
        <s v="22500"/>
        <s v="22510"/>
        <s v="22550"/>
        <s v="22590"/>
        <s v="22600"/>
        <s v="22700"/>
        <s v="22750"/>
        <s v="22790"/>
        <s v="22950"/>
        <s v="22960"/>
        <s v="22970"/>
        <s v="23000"/>
        <s v="23050"/>
        <s v="23100"/>
        <s v="23200"/>
        <s v="23300"/>
        <s v="23400"/>
        <s v="23500"/>
        <s v="23600"/>
        <s v="23700"/>
        <s v="23750"/>
        <s v="23775"/>
        <s v="23800"/>
        <s v="23900"/>
        <s v="24000"/>
        <s v="24200"/>
        <s v="24300"/>
        <s v="24400"/>
        <s v="24500"/>
        <s v="25000"/>
        <s v="25100"/>
        <s v="25200"/>
        <s v="25300"/>
        <s v="25400"/>
        <s v="25995"/>
        <s v="30000"/>
        <s v="30100"/>
        <s v="30200"/>
        <s v="30400"/>
        <s v="30500"/>
        <s v="39950"/>
        <s v="40000"/>
        <s v="44000"/>
        <s v="44100"/>
        <s v="44200"/>
        <s v="44300"/>
        <s v="44500"/>
        <s v="45000"/>
        <s v="45100"/>
        <s v="45200"/>
        <s v="45300"/>
        <s v="45999"/>
        <s v="49950"/>
        <s v="50000"/>
        <s v="52000"/>
        <s v="52100"/>
        <s v="52300"/>
        <s v="52400"/>
        <s v="52999"/>
        <s v="54000"/>
        <s v="54100"/>
        <s v="54400"/>
        <s v="54500"/>
        <s v="54702"/>
        <s v="54703"/>
        <s v="54705"/>
        <s v="54707"/>
        <s v="54710"/>
        <s v="54712"/>
        <s v="54800"/>
        <s v="54999"/>
        <s v="59950"/>
        <s v="59999"/>
        <s v="60000"/>
        <s v="61000"/>
        <s v="61100"/>
        <s v="61150"/>
        <s v="61200"/>
        <s v="61250"/>
        <s v="61300"/>
        <s v="61350"/>
        <s v="61360"/>
        <s v="61400"/>
        <s v="62000"/>
        <s v="62100"/>
        <s v="62200"/>
        <s v="62300"/>
        <s v="62400"/>
        <s v="62500"/>
        <s v="62600"/>
        <s v="62700"/>
        <s v="62800"/>
        <s v="62900"/>
        <s v="62950"/>
        <s v="64000"/>
        <s v="64100"/>
        <s v="64200"/>
        <s v="64300"/>
        <s v="64400"/>
        <s v="65000"/>
        <s v="65100"/>
        <s v="65200"/>
        <s v="65300"/>
        <s v="65400"/>
        <s v="65500"/>
        <s v="65600"/>
        <s v="65700"/>
        <s v="65800"/>
        <s v="65900"/>
        <s v="66000"/>
        <s v="66100"/>
        <s v="66200"/>
        <s v="66300"/>
        <s v="66400"/>
        <s v="67000"/>
        <s v="67100"/>
        <s v="67200"/>
        <s v="67300"/>
        <s v="67400"/>
        <s v="67500"/>
        <s v="67600"/>
        <s v="69950"/>
        <s v="69999"/>
        <s v="70000"/>
        <s v="70100"/>
        <s v="70200"/>
        <s v="70260"/>
        <s v="70300"/>
        <s v="70400"/>
        <s v="70500"/>
        <s v="70510"/>
        <s v="70520"/>
        <s v="79950"/>
        <s v="80000"/>
        <s v="80100"/>
        <s v="80200"/>
        <s v="80300"/>
        <s v="80400"/>
        <s v="80455"/>
        <s v="80460"/>
        <s v="80470"/>
        <s v="80600"/>
        <s v="80700"/>
        <s v="80800"/>
        <s v="80900"/>
        <s v="81000"/>
        <s v="81100"/>
        <s v="81200"/>
        <s v="81300"/>
        <s v="84000"/>
        <s v="84100"/>
        <s v="84200"/>
        <s v="84300"/>
        <s v="99495"/>
        <s v="99999"/>
        <s v="TOTAL"/>
      </sharedItems>
    </cacheField>
    <cacheField name="Account Name" numFmtId="49">
      <sharedItems count="213">
        <s v=""/>
        <s v="Assets"/>
        <s v="Current Assets"/>
        <s v="Liquid Assets"/>
        <s v="Cash"/>
        <s v="Bank, Checking"/>
        <s v="Bank Currencies"/>
        <s v="Bank Operations Cash"/>
        <s v="Liquid Assets, Total"/>
        <s v="Securities"/>
        <s v="Bonds"/>
        <s v="Other Marketable Securities"/>
        <s v="Securities, Total"/>
        <s v="Accounts Receivable"/>
        <s v="Customers, North America"/>
        <s v="Customers, EU"/>
        <s v="Accrued Interest"/>
        <s v="Other Receivables"/>
        <s v="Accounts Receivable, Total"/>
        <s v="Purchase Prepayments"/>
        <s v="Vendor Prepayments"/>
        <s v="Purchase Prepayments, Total"/>
        <s v="Inventory"/>
        <s v="Inventory, North America"/>
        <s v="Inventry, EU"/>
        <s v="Cost of Goods Sold (Interim)"/>
        <s v="Raw Materials"/>
        <s v="Partial Assemblies (Kits)"/>
        <s v="WIP"/>
        <s v="Inventory, Total"/>
        <s v="Current Assets, Total"/>
        <s v="Fixed Assets"/>
        <s v="Vehicles"/>
        <s v="Increases during the Year"/>
        <s v="Decreases during the Year"/>
        <s v="Accum. Depreciation, Vehicles"/>
        <s v="Vehicles, Total"/>
        <s v="Operating Equipment"/>
        <s v="Accum. Depr., Oper. Equip."/>
        <s v="Operating Equipment, Total"/>
        <s v="Land and Buildings"/>
        <s v="Accum. Depreciation, Buildings"/>
        <s v="Land and Buildings, Total"/>
        <s v="Fixed Assets, Total"/>
        <s v="Total Assets"/>
        <s v="Liabilities and Equity"/>
        <s v="Liabilities"/>
        <s v="Short-term Liabilities"/>
        <s v="Revolving Credit"/>
        <s v="Sales Prepayments"/>
        <s v="Customer Prepayments"/>
        <s v="Sales Prepayments, Total"/>
        <s v="Accounts Payable"/>
        <s v="Vendors, Domestic"/>
        <s v="Vendors, Foreign"/>
        <s v="Vendors, Intercompany"/>
        <s v="Accounts Payable, Total"/>
        <s v="Inv. Adjmt. (Interim)"/>
        <s v="Inv. Adjmt. (Interim), Total"/>
        <s v="Taxes Payables"/>
        <s v="Sales Tax Payable"/>
        <s v="Purchase Tax"/>
        <s v="Taxes Payables, Total"/>
        <s v="Prepaid Service Contracts"/>
        <s v="Prepaid Hardware Contracts"/>
        <s v="Prepaid Software Contracts"/>
        <s v="Personnel-related Items"/>
        <s v="Accrued Salaries &amp; Wages"/>
        <s v="Federal Withholding Payable"/>
        <s v="State Withholding Payable"/>
        <s v="Payroll Taxes Payable"/>
        <s v="FICA Payable"/>
        <s v="Medicare Payable"/>
        <s v="FUTA Payable"/>
        <s v="SUTA Payable"/>
        <s v="Employee Benefits Payable"/>
        <s v="Garnishment Payable"/>
        <s v="Vacation Compensation Payable"/>
        <s v="Total Personnel-related Items"/>
        <s v="Other Liabilities"/>
        <s v="Dividends for the Fiscal Year"/>
        <s v="Corporate Taxes Payable"/>
        <s v="Other Liabilities, Total"/>
        <s v="Short-term Liabilities, Total"/>
        <s v="Long-term Liabilities"/>
        <s v="Long-term Bank Loans"/>
        <s v="Mortgage"/>
        <s v="Deferred Taxes"/>
        <s v="Long-term Liabilities, Total"/>
        <s v="Total Liabilities"/>
        <s v="Equity"/>
        <s v="Capital Stock"/>
        <s v="Retained Earnings"/>
        <s v="Net Income for the Year"/>
        <s v="Total Stockholder's Equity"/>
        <s v="Total Liabilities and Equity"/>
        <s v="Revenue"/>
        <s v="Sales of Retail"/>
        <s v="Sales, Retail - North America"/>
        <s v="Sales, Retail - EU"/>
        <s v="Sales, Retail - Other"/>
        <s v="Total Sales of Retail"/>
        <s v="Sales Discounts"/>
        <s v="Discounts, Retail - North Amer"/>
        <s v="Discounts, Retail - EU"/>
        <s v="Discounts, Retail - Other"/>
        <s v="Total Sales Discounts"/>
        <s v="Total Revenue"/>
        <s v="COGS"/>
        <s v="Cost of Goods Sold"/>
        <s v="COGS, Retail - North America"/>
        <s v="COGS, Retail - EU"/>
        <s v="COGS, Retail - Other"/>
        <s v="Total Cost of Gods Sold"/>
        <s v="Cost Adjustments"/>
        <s v="Purchases"/>
        <s v="Discounts Received"/>
        <s v="Inventory Adjustment"/>
        <s v="Overhead Applied"/>
        <s v="Purchase Variance"/>
        <s v="Material Variance"/>
        <s v="Mfg. Overhead Variance"/>
        <s v="Capacity Cost Applied"/>
        <s v="Capacity Variance"/>
        <s v="Payment Discounts Granted"/>
        <s v="Total Cost Adjustments"/>
        <s v="Total COGS"/>
        <s v="Gross Profit"/>
        <s v="Operating Expenses"/>
        <s v="Selling Expenses"/>
        <s v="Advertising"/>
        <s v="Outsourced Marketing"/>
        <s v="Entertainment and PR"/>
        <s v="Sales Promotions"/>
        <s v="Travel"/>
        <s v="Events"/>
        <s v="Delivery &amp; Shipping"/>
        <s v="Total Selling Expenses"/>
        <s v="Personnel Expenses"/>
        <s v="Wages"/>
        <s v="Salaries"/>
        <s v="Retirement Plan Contributions"/>
        <s v="Vacation Compensation"/>
        <s v="Payroll Taxes"/>
        <s v="Health Insurance"/>
        <s v="Group Life Insurance"/>
        <s v="Workers Compensation"/>
        <s v="401K Contributions"/>
        <s v="Total Personnel Expenses"/>
        <s v="Computer Expenses"/>
        <s v="Software"/>
        <s v="Consultant Services"/>
        <s v="Other Computer Expenses"/>
        <s v="Total Computer Expenses"/>
        <s v="Building Maintenance Expenses"/>
        <s v="Cleaning"/>
        <s v="Electricity and Heating"/>
        <s v="Repairs and Maintenance"/>
        <s v="Total Bldg. Maint. Expenses"/>
        <s v="Administrative Expenses"/>
        <s v="Office Supplies"/>
        <s v="Phone and Fax"/>
        <s v="Postage"/>
        <s v="Total Administrative Expenses"/>
        <s v="Depreciation of Fixed Assets"/>
        <s v="Depreciation, Buildings"/>
        <s v="Depreciation, Equipment"/>
        <s v="Depreciation, Vehicles"/>
        <s v="Total Fixed Asset Depreciation"/>
        <s v="Other Operating Expenses"/>
        <s v="Cash Discrepancies"/>
        <s v="Bad Debt Expenses"/>
        <s v="Legal and Accounting Services"/>
        <s v="Miscellaneous"/>
        <s v="Other Costs of Operations"/>
        <s v="Other Operating Exp., Total"/>
        <s v="Total Operating Expenses"/>
        <s v="Net Operating Income"/>
        <s v="Interest Income"/>
        <s v="Interest on Bank Balances"/>
        <s v="Finance Charges from Customers"/>
        <s v="PmtDisc. Received - Decreases"/>
        <s v="Payment Discounts Received"/>
        <s v="Invoice Rounding"/>
        <s v="Application Rounding"/>
        <s v="Payment Tolerance Received"/>
        <s v="Pmt. Tol. Received Decreases"/>
        <s v="Total Interest Income"/>
        <s v="Interest Expenses"/>
        <s v="Interest on Revolving Credit"/>
        <s v="Interest on Bank Loans"/>
        <s v="Mortgage Interest"/>
        <s v="Finance Charges to Vendors"/>
        <s v="PmtDisc. Granted - Decreases"/>
        <s v="Payment Tolerance Granted"/>
        <s v="Pmt. Tol. Granted Decreases"/>
        <s v="Total Interest Expenses"/>
        <s v="Currency Gains and Losses"/>
        <s v="Unrealized FX Gains"/>
        <s v="Unrealized FX Losses"/>
        <s v="Realized FX Gains"/>
        <s v="Realized FX Losses"/>
        <s v="Gains and Losses"/>
        <s v="Total Currency Gains and Losses"/>
        <s v="Income Taxes"/>
        <s v="Corporate Tax"/>
        <s v="State Income Tax"/>
        <s v="Total Income Taxes"/>
        <s v="Net Income Before Taxes"/>
        <s v="Net Income"/>
        <s v="Total Cost of Goods Sold" u="1"/>
        <s v="TotalCurrency Gains and Losses" u="1"/>
        <s v="Direct Cost Applied" u="1"/>
      </sharedItems>
    </cacheField>
    <cacheField name="Account Type" numFmtId="49">
      <sharedItems count="5">
        <s v="Total"/>
        <s v="Begin-Total"/>
        <s v="Posting"/>
        <s v="End-Total"/>
        <s v="Heading"/>
      </sharedItems>
    </cacheField>
    <cacheField name="January" numFmtId="0">
      <sharedItems containsSemiMixedTypes="0" containsString="0" containsNumber="1" minValue="-15726358.389999999" maxValue="18619530.82"/>
    </cacheField>
    <cacheField name="February" numFmtId="0">
      <sharedItems containsSemiMixedTypes="0" containsString="0" containsNumber="1" minValue="-15856213.27" maxValue="18767146.330000002"/>
    </cacheField>
    <cacheField name="March" numFmtId="0">
      <sharedItems containsSemiMixedTypes="0" containsString="0" containsNumber="1" minValue="-16040501.77" maxValue="18886546.530000001"/>
    </cacheField>
    <cacheField name="April" numFmtId="0">
      <sharedItems containsSemiMixedTypes="0" containsString="0" containsNumber="1" minValue="-16276735.030000001" maxValue="19122167.540000003"/>
    </cacheField>
    <cacheField name="May" numFmtId="0">
      <sharedItems containsSemiMixedTypes="0" containsString="0" containsNumber="1" minValue="-19217346.27" maxValue="22060469.329999998"/>
    </cacheField>
    <cacheField name="June" numFmtId="0">
      <sharedItems containsSemiMixedTypes="0" containsString="0" containsNumber="1" minValue="-19380567.489999998" maxValue="22226813.260000002"/>
    </cacheField>
    <cacheField name="July" numFmtId="0">
      <sharedItems containsSemiMixedTypes="0" containsString="0" containsNumber="1" minValue="-19528161.199999999" maxValue="22401077.82"/>
    </cacheField>
    <cacheField name="August" numFmtId="0">
      <sharedItems containsSemiMixedTypes="0" containsString="0" containsNumber="1" minValue="-19667976.969999999" maxValue="22559113.329999998"/>
    </cacheField>
    <cacheField name="September" numFmtId="0">
      <sharedItems containsSemiMixedTypes="0" containsString="0" containsNumber="1" minValue="-19802637.439999998" maxValue="22746621.510000002"/>
    </cacheField>
    <cacheField name="October" numFmtId="0">
      <sharedItems containsSemiMixedTypes="0" containsString="0" containsNumber="1" minValue="-19958313.609999999" maxValue="22937565.539999999"/>
    </cacheField>
    <cacheField name="November" numFmtId="0">
      <sharedItems containsSemiMixedTypes="0" containsString="0" containsNumber="1" minValue="-20100906.300000001" maxValue="23128529.919999998"/>
    </cacheField>
    <cacheField name="December" numFmtId="0">
      <sharedItems containsSemiMixedTypes="0" containsString="0" containsNumber="1" minValue="-34353434.130000003" maxValue="40679418.879999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">
  <r>
    <x v="0"/>
    <x v="0"/>
    <x v="0"/>
    <n v="0"/>
    <n v="0"/>
    <n v="0"/>
    <n v="0"/>
    <n v="0"/>
    <n v="0"/>
    <n v="0"/>
    <n v="0"/>
    <n v="0"/>
    <n v="0"/>
    <n v="0"/>
    <n v="0"/>
  </r>
  <r>
    <x v="1"/>
    <x v="1"/>
    <x v="1"/>
    <n v="0"/>
    <n v="0"/>
    <n v="0"/>
    <n v="0"/>
    <n v="0"/>
    <n v="0"/>
    <n v="0"/>
    <n v="0"/>
    <n v="0"/>
    <n v="0"/>
    <n v="0"/>
    <n v="0"/>
  </r>
  <r>
    <x v="2"/>
    <x v="2"/>
    <x v="1"/>
    <n v="0"/>
    <n v="0"/>
    <n v="0"/>
    <n v="0"/>
    <n v="0"/>
    <n v="0"/>
    <n v="0"/>
    <n v="0"/>
    <n v="0"/>
    <n v="0"/>
    <n v="0"/>
    <n v="0"/>
  </r>
  <r>
    <x v="3"/>
    <x v="3"/>
    <x v="1"/>
    <n v="0"/>
    <n v="0"/>
    <n v="0"/>
    <n v="0"/>
    <n v="0"/>
    <n v="0"/>
    <n v="0"/>
    <n v="0"/>
    <n v="0"/>
    <n v="0"/>
    <n v="0"/>
    <n v="0"/>
  </r>
  <r>
    <x v="4"/>
    <x v="4"/>
    <x v="2"/>
    <n v="-306552.28000000003"/>
    <n v="-333779.89"/>
    <n v="-189848.3"/>
    <n v="224448.74"/>
    <n v="358395.92"/>
    <n v="672193.02"/>
    <n v="1037496.6"/>
    <n v="1484815.99"/>
    <n v="1924737.66"/>
    <n v="2217366.61"/>
    <n v="2423780.89"/>
    <n v="2797940.72"/>
  </r>
  <r>
    <x v="5"/>
    <x v="5"/>
    <x v="2"/>
    <n v="0"/>
    <n v="0"/>
    <n v="0"/>
    <n v="0"/>
    <n v="0"/>
    <n v="0"/>
    <n v="0"/>
    <n v="0"/>
    <n v="0"/>
    <n v="0"/>
    <n v="0"/>
    <n v="0"/>
  </r>
  <r>
    <x v="6"/>
    <x v="6"/>
    <x v="2"/>
    <n v="0"/>
    <n v="0"/>
    <n v="0"/>
    <n v="0"/>
    <n v="0"/>
    <n v="0"/>
    <n v="0"/>
    <n v="0"/>
    <n v="0"/>
    <n v="0"/>
    <n v="0"/>
    <n v="0"/>
  </r>
  <r>
    <x v="7"/>
    <x v="7"/>
    <x v="2"/>
    <n v="0"/>
    <n v="0"/>
    <n v="0"/>
    <n v="0"/>
    <n v="0"/>
    <n v="0"/>
    <n v="0"/>
    <n v="0"/>
    <n v="0"/>
    <n v="0"/>
    <n v="0"/>
    <n v="0"/>
  </r>
  <r>
    <x v="8"/>
    <x v="8"/>
    <x v="3"/>
    <n v="-306552.28000000003"/>
    <n v="-333779.89"/>
    <n v="-189848.3"/>
    <n v="224448.74"/>
    <n v="358395.92"/>
    <n v="672193.02"/>
    <n v="1037496.6"/>
    <n v="1484815.99"/>
    <n v="1924737.66"/>
    <n v="2217366.61"/>
    <n v="2423780.89"/>
    <n v="2797940.72"/>
  </r>
  <r>
    <x v="9"/>
    <x v="9"/>
    <x v="1"/>
    <n v="0"/>
    <n v="0"/>
    <n v="0"/>
    <n v="0"/>
    <n v="0"/>
    <n v="0"/>
    <n v="0"/>
    <n v="0"/>
    <n v="0"/>
    <n v="0"/>
    <n v="0"/>
    <n v="0"/>
  </r>
  <r>
    <x v="10"/>
    <x v="10"/>
    <x v="2"/>
    <n v="0"/>
    <n v="0"/>
    <n v="0"/>
    <n v="0"/>
    <n v="0"/>
    <n v="0"/>
    <n v="0"/>
    <n v="0"/>
    <n v="0"/>
    <n v="0"/>
    <n v="0"/>
    <n v="0"/>
  </r>
  <r>
    <x v="11"/>
    <x v="11"/>
    <x v="2"/>
    <n v="0"/>
    <n v="0"/>
    <n v="0"/>
    <n v="0"/>
    <n v="0"/>
    <n v="0"/>
    <n v="0"/>
    <n v="0"/>
    <n v="0"/>
    <n v="0"/>
    <n v="0"/>
    <n v="0"/>
  </r>
  <r>
    <x v="12"/>
    <x v="12"/>
    <x v="3"/>
    <n v="0"/>
    <n v="0"/>
    <n v="0"/>
    <n v="0"/>
    <n v="0"/>
    <n v="0"/>
    <n v="0"/>
    <n v="0"/>
    <n v="0"/>
    <n v="0"/>
    <n v="0"/>
    <n v="0"/>
  </r>
  <r>
    <x v="13"/>
    <x v="13"/>
    <x v="1"/>
    <n v="0"/>
    <n v="0"/>
    <n v="0"/>
    <n v="0"/>
    <n v="0"/>
    <n v="0"/>
    <n v="0"/>
    <n v="0"/>
    <n v="0"/>
    <n v="0"/>
    <n v="0"/>
    <n v="0"/>
  </r>
  <r>
    <x v="14"/>
    <x v="14"/>
    <x v="2"/>
    <n v="9867680.1699999999"/>
    <n v="10368718.020000001"/>
    <n v="10833619.380000001"/>
    <n v="11232556.560000001"/>
    <n v="11760093.700000001"/>
    <n v="12282471.51"/>
    <n v="12737566.35"/>
    <n v="13036137.060000001"/>
    <n v="13515218.050000001"/>
    <n v="14015779.890000001"/>
    <n v="14691062.569999998"/>
    <n v="15237439.560000001"/>
  </r>
  <r>
    <x v="15"/>
    <x v="15"/>
    <x v="2"/>
    <n v="5557170.0199999996"/>
    <n v="5971202.5499999998"/>
    <n v="6249331.5999999996"/>
    <n v="6380958.1699999999"/>
    <n v="6601227.5800000001"/>
    <n v="6772460.6600000001"/>
    <n v="6945754.3499999996"/>
    <n v="7158713.9600000009"/>
    <n v="7260455.0000000009"/>
    <n v="7518701.9400000004"/>
    <n v="7734489.8300000001"/>
    <n v="8004424.9399999995"/>
  </r>
  <r>
    <x v="16"/>
    <x v="16"/>
    <x v="2"/>
    <n v="0"/>
    <n v="0"/>
    <n v="0"/>
    <n v="0"/>
    <n v="0"/>
    <n v="0"/>
    <n v="0"/>
    <n v="0"/>
    <n v="0"/>
    <n v="0"/>
    <n v="0"/>
    <n v="0"/>
  </r>
  <r>
    <x v="17"/>
    <x v="17"/>
    <x v="2"/>
    <n v="0"/>
    <n v="0"/>
    <n v="0"/>
    <n v="0"/>
    <n v="0"/>
    <n v="0"/>
    <n v="0"/>
    <n v="0"/>
    <n v="0"/>
    <n v="0"/>
    <n v="0"/>
    <n v="0"/>
  </r>
  <r>
    <x v="18"/>
    <x v="18"/>
    <x v="3"/>
    <n v="15424850.189999999"/>
    <n v="16339920.569999998"/>
    <n v="17082950.98"/>
    <n v="17613514.73"/>
    <n v="18361321.279999997"/>
    <n v="19054932.170000002"/>
    <n v="19683320.699999999"/>
    <n v="20194851.02"/>
    <n v="20775673.050000001"/>
    <n v="21534481.830000002"/>
    <n v="22425552.399999999"/>
    <n v="23241864.5"/>
  </r>
  <r>
    <x v="19"/>
    <x v="19"/>
    <x v="1"/>
    <n v="0"/>
    <n v="0"/>
    <n v="0"/>
    <n v="0"/>
    <n v="0"/>
    <n v="0"/>
    <n v="0"/>
    <n v="0"/>
    <n v="0"/>
    <n v="0"/>
    <n v="0"/>
    <n v="0"/>
  </r>
  <r>
    <x v="20"/>
    <x v="20"/>
    <x v="2"/>
    <n v="0"/>
    <n v="0"/>
    <n v="0"/>
    <n v="0"/>
    <n v="0"/>
    <n v="0"/>
    <n v="0"/>
    <n v="0"/>
    <n v="0"/>
    <n v="0"/>
    <n v="0"/>
    <n v="0"/>
  </r>
  <r>
    <x v="21"/>
    <x v="21"/>
    <x v="3"/>
    <n v="0"/>
    <n v="0"/>
    <n v="0"/>
    <n v="0"/>
    <n v="0"/>
    <n v="0"/>
    <n v="0"/>
    <n v="0"/>
    <n v="0"/>
    <n v="0"/>
    <n v="0"/>
    <n v="0"/>
  </r>
  <r>
    <x v="22"/>
    <x v="22"/>
    <x v="1"/>
    <n v="0"/>
    <n v="0"/>
    <n v="0"/>
    <n v="0"/>
    <n v="0"/>
    <n v="0"/>
    <n v="0"/>
    <n v="0"/>
    <n v="0"/>
    <n v="0"/>
    <n v="0"/>
    <n v="0"/>
  </r>
  <r>
    <x v="23"/>
    <x v="23"/>
    <x v="2"/>
    <n v="720684.88"/>
    <n v="257972.27"/>
    <n v="-230446"/>
    <n v="-636311.65"/>
    <n v="884727.69000000006"/>
    <n v="311670.46999999997"/>
    <n v="-207404.18"/>
    <n v="-724702.04"/>
    <n v="-1246087.71"/>
    <n v="-1800057.4300000002"/>
    <n v="-2381315.46"/>
    <n v="7021609.1100000003"/>
  </r>
  <r>
    <x v="24"/>
    <x v="24"/>
    <x v="2"/>
    <n v="219856.15"/>
    <n v="-791.54000000000008"/>
    <n v="-198021.25"/>
    <n v="-435116.5"/>
    <n v="161838.76999999999"/>
    <n v="-41358.449999999997"/>
    <n v="-286680.73"/>
    <n v="-495043.7"/>
    <n v="-736560.09"/>
    <n v="-970761.44000000006"/>
    <n v="-1214924.1599999999"/>
    <n v="2579126.29"/>
  </r>
  <r>
    <x v="25"/>
    <x v="25"/>
    <x v="2"/>
    <n v="543940.6"/>
    <n v="543940.6"/>
    <n v="543940.6"/>
    <n v="543940.6"/>
    <n v="543940.6"/>
    <n v="543940.6"/>
    <n v="543940.6"/>
    <n v="543940.6"/>
    <n v="543940.6"/>
    <n v="543940.6"/>
    <n v="543940.6"/>
    <n v="543940.6"/>
  </r>
  <r>
    <x v="26"/>
    <x v="26"/>
    <x v="2"/>
    <n v="0"/>
    <n v="0"/>
    <n v="0"/>
    <n v="0"/>
    <n v="0"/>
    <n v="0"/>
    <n v="0"/>
    <n v="0"/>
    <n v="0"/>
    <n v="0"/>
    <n v="0"/>
    <n v="0"/>
  </r>
  <r>
    <x v="27"/>
    <x v="27"/>
    <x v="2"/>
    <n v="2227040.1"/>
    <n v="2170173.14"/>
    <n v="2088259.3199999998"/>
    <n v="2021980.44"/>
    <n v="1960533.89"/>
    <n v="1895724.27"/>
    <n v="1840693.6500000001"/>
    <n v="1765540.28"/>
    <n v="1695206.82"/>
    <n v="1622884.1900000002"/>
    <n v="1541784.47"/>
    <n v="4705226.4800000004"/>
  </r>
  <r>
    <x v="28"/>
    <x v="28"/>
    <x v="2"/>
    <n v="-210288.81999999998"/>
    <n v="-210288.81999999998"/>
    <n v="-210288.81999999998"/>
    <n v="-210288.81999999998"/>
    <n v="-210288.81999999998"/>
    <n v="-210288.81999999998"/>
    <n v="-210288.81999999998"/>
    <n v="-210288.81999999998"/>
    <n v="-210288.81999999998"/>
    <n v="-210288.81999999998"/>
    <n v="-210288.81999999998"/>
    <n v="-210288.81999999998"/>
  </r>
  <r>
    <x v="29"/>
    <x v="29"/>
    <x v="3"/>
    <n v="3501232.91"/>
    <n v="2761005.65"/>
    <n v="1993443.8499999999"/>
    <n v="1284204.07"/>
    <n v="3340752.1300000004"/>
    <n v="2499688.0699999998"/>
    <n v="1680260.52"/>
    <n v="879446.32"/>
    <n v="46210.8"/>
    <n v="-814282.9"/>
    <n v="-1720803.37"/>
    <n v="14639613.660000002"/>
  </r>
  <r>
    <x v="30"/>
    <x v="30"/>
    <x v="3"/>
    <n v="18619530.82"/>
    <n v="18767146.330000002"/>
    <n v="18886546.530000001"/>
    <n v="19122167.540000003"/>
    <n v="22060469.329999998"/>
    <n v="22226813.260000002"/>
    <n v="22401077.82"/>
    <n v="22559113.329999998"/>
    <n v="22746621.510000002"/>
    <n v="22937565.539999999"/>
    <n v="23128529.919999998"/>
    <n v="40679418.879999995"/>
  </r>
  <r>
    <x v="31"/>
    <x v="31"/>
    <x v="1"/>
    <n v="0"/>
    <n v="0"/>
    <n v="0"/>
    <n v="0"/>
    <n v="0"/>
    <n v="0"/>
    <n v="0"/>
    <n v="0"/>
    <n v="0"/>
    <n v="0"/>
    <n v="0"/>
    <n v="0"/>
  </r>
  <r>
    <x v="32"/>
    <x v="32"/>
    <x v="1"/>
    <n v="0"/>
    <n v="0"/>
    <n v="0"/>
    <n v="0"/>
    <n v="0"/>
    <n v="0"/>
    <n v="0"/>
    <n v="0"/>
    <n v="0"/>
    <n v="0"/>
    <n v="0"/>
    <n v="0"/>
  </r>
  <r>
    <x v="33"/>
    <x v="32"/>
    <x v="2"/>
    <n v="0"/>
    <n v="0"/>
    <n v="0"/>
    <n v="0"/>
    <n v="0"/>
    <n v="0"/>
    <n v="0"/>
    <n v="0"/>
    <n v="0"/>
    <n v="0"/>
    <n v="0"/>
    <n v="0"/>
  </r>
  <r>
    <x v="34"/>
    <x v="33"/>
    <x v="2"/>
    <n v="0"/>
    <n v="0"/>
    <n v="0"/>
    <n v="0"/>
    <n v="0"/>
    <n v="0"/>
    <n v="0"/>
    <n v="0"/>
    <n v="0"/>
    <n v="0"/>
    <n v="0"/>
    <n v="0"/>
  </r>
  <r>
    <x v="35"/>
    <x v="34"/>
    <x v="2"/>
    <n v="0"/>
    <n v="0"/>
    <n v="0"/>
    <n v="0"/>
    <n v="0"/>
    <n v="0"/>
    <n v="0"/>
    <n v="0"/>
    <n v="0"/>
    <n v="0"/>
    <n v="0"/>
    <n v="0"/>
  </r>
  <r>
    <x v="36"/>
    <x v="35"/>
    <x v="2"/>
    <n v="0"/>
    <n v="0"/>
    <n v="0"/>
    <n v="0"/>
    <n v="0"/>
    <n v="0"/>
    <n v="0"/>
    <n v="0"/>
    <n v="0"/>
    <n v="0"/>
    <n v="0"/>
    <n v="0"/>
  </r>
  <r>
    <x v="37"/>
    <x v="36"/>
    <x v="3"/>
    <n v="0"/>
    <n v="0"/>
    <n v="0"/>
    <n v="0"/>
    <n v="0"/>
    <n v="0"/>
    <n v="0"/>
    <n v="0"/>
    <n v="0"/>
    <n v="0"/>
    <n v="0"/>
    <n v="0"/>
  </r>
  <r>
    <x v="38"/>
    <x v="37"/>
    <x v="1"/>
    <n v="0"/>
    <n v="0"/>
    <n v="0"/>
    <n v="0"/>
    <n v="0"/>
    <n v="0"/>
    <n v="0"/>
    <n v="0"/>
    <n v="0"/>
    <n v="0"/>
    <n v="0"/>
    <n v="0"/>
  </r>
  <r>
    <x v="39"/>
    <x v="37"/>
    <x v="2"/>
    <n v="0"/>
    <n v="0"/>
    <n v="0"/>
    <n v="0"/>
    <n v="0"/>
    <n v="0"/>
    <n v="0"/>
    <n v="0"/>
    <n v="0"/>
    <n v="0"/>
    <n v="0"/>
    <n v="0"/>
  </r>
  <r>
    <x v="40"/>
    <x v="33"/>
    <x v="2"/>
    <n v="0"/>
    <n v="0"/>
    <n v="0"/>
    <n v="0"/>
    <n v="0"/>
    <n v="0"/>
    <n v="0"/>
    <n v="0"/>
    <n v="0"/>
    <n v="0"/>
    <n v="0"/>
    <n v="0"/>
  </r>
  <r>
    <x v="41"/>
    <x v="34"/>
    <x v="2"/>
    <n v="0"/>
    <n v="0"/>
    <n v="0"/>
    <n v="0"/>
    <n v="0"/>
    <n v="0"/>
    <n v="0"/>
    <n v="0"/>
    <n v="0"/>
    <n v="0"/>
    <n v="0"/>
    <n v="0"/>
  </r>
  <r>
    <x v="42"/>
    <x v="38"/>
    <x v="2"/>
    <n v="0"/>
    <n v="0"/>
    <n v="0"/>
    <n v="0"/>
    <n v="0"/>
    <n v="0"/>
    <n v="0"/>
    <n v="0"/>
    <n v="0"/>
    <n v="0"/>
    <n v="0"/>
    <n v="0"/>
  </r>
  <r>
    <x v="43"/>
    <x v="39"/>
    <x v="3"/>
    <n v="0"/>
    <n v="0"/>
    <n v="0"/>
    <n v="0"/>
    <n v="0"/>
    <n v="0"/>
    <n v="0"/>
    <n v="0"/>
    <n v="0"/>
    <n v="0"/>
    <n v="0"/>
    <n v="0"/>
  </r>
  <r>
    <x v="44"/>
    <x v="40"/>
    <x v="1"/>
    <n v="0"/>
    <n v="0"/>
    <n v="0"/>
    <n v="0"/>
    <n v="0"/>
    <n v="0"/>
    <n v="0"/>
    <n v="0"/>
    <n v="0"/>
    <n v="0"/>
    <n v="0"/>
    <n v="0"/>
  </r>
  <r>
    <x v="45"/>
    <x v="40"/>
    <x v="2"/>
    <n v="0"/>
    <n v="0"/>
    <n v="0"/>
    <n v="0"/>
    <n v="0"/>
    <n v="0"/>
    <n v="0"/>
    <n v="0"/>
    <n v="0"/>
    <n v="0"/>
    <n v="0"/>
    <n v="0"/>
  </r>
  <r>
    <x v="46"/>
    <x v="33"/>
    <x v="2"/>
    <n v="0"/>
    <n v="0"/>
    <n v="0"/>
    <n v="0"/>
    <n v="0"/>
    <n v="0"/>
    <n v="0"/>
    <n v="0"/>
    <n v="0"/>
    <n v="0"/>
    <n v="0"/>
    <n v="0"/>
  </r>
  <r>
    <x v="47"/>
    <x v="34"/>
    <x v="2"/>
    <n v="0"/>
    <n v="0"/>
    <n v="0"/>
    <n v="0"/>
    <n v="0"/>
    <n v="0"/>
    <n v="0"/>
    <n v="0"/>
    <n v="0"/>
    <n v="0"/>
    <n v="0"/>
    <n v="0"/>
  </r>
  <r>
    <x v="48"/>
    <x v="41"/>
    <x v="2"/>
    <n v="0"/>
    <n v="0"/>
    <n v="0"/>
    <n v="0"/>
    <n v="0"/>
    <n v="0"/>
    <n v="0"/>
    <n v="0"/>
    <n v="0"/>
    <n v="0"/>
    <n v="0"/>
    <n v="0"/>
  </r>
  <r>
    <x v="49"/>
    <x v="42"/>
    <x v="3"/>
    <n v="0"/>
    <n v="0"/>
    <n v="0"/>
    <n v="0"/>
    <n v="0"/>
    <n v="0"/>
    <n v="0"/>
    <n v="0"/>
    <n v="0"/>
    <n v="0"/>
    <n v="0"/>
    <n v="0"/>
  </r>
  <r>
    <x v="50"/>
    <x v="43"/>
    <x v="3"/>
    <n v="0"/>
    <n v="0"/>
    <n v="0"/>
    <n v="0"/>
    <n v="0"/>
    <n v="0"/>
    <n v="0"/>
    <n v="0"/>
    <n v="0"/>
    <n v="0"/>
    <n v="0"/>
    <n v="0"/>
  </r>
  <r>
    <x v="51"/>
    <x v="44"/>
    <x v="3"/>
    <n v="18619530.82"/>
    <n v="18767146.330000002"/>
    <n v="18886546.530000001"/>
    <n v="19122167.540000003"/>
    <n v="22060469.329999998"/>
    <n v="22226813.260000002"/>
    <n v="22401077.82"/>
    <n v="22559113.329999998"/>
    <n v="22746621.510000002"/>
    <n v="22937565.539999999"/>
    <n v="23128529.919999998"/>
    <n v="40679418.879999995"/>
  </r>
  <r>
    <x v="52"/>
    <x v="45"/>
    <x v="4"/>
    <n v="0"/>
    <n v="0"/>
    <n v="0"/>
    <n v="0"/>
    <n v="0"/>
    <n v="0"/>
    <n v="0"/>
    <n v="0"/>
    <n v="0"/>
    <n v="0"/>
    <n v="0"/>
    <n v="0"/>
  </r>
  <r>
    <x v="53"/>
    <x v="46"/>
    <x v="1"/>
    <n v="0"/>
    <n v="0"/>
    <n v="0"/>
    <n v="0"/>
    <n v="0"/>
    <n v="0"/>
    <n v="0"/>
    <n v="0"/>
    <n v="0"/>
    <n v="0"/>
    <n v="0"/>
    <n v="0"/>
  </r>
  <r>
    <x v="54"/>
    <x v="47"/>
    <x v="1"/>
    <n v="0"/>
    <n v="0"/>
    <n v="0"/>
    <n v="0"/>
    <n v="0"/>
    <n v="0"/>
    <n v="0"/>
    <n v="0"/>
    <n v="0"/>
    <n v="0"/>
    <n v="0"/>
    <n v="0"/>
  </r>
  <r>
    <x v="55"/>
    <x v="48"/>
    <x v="2"/>
    <n v="0"/>
    <n v="0"/>
    <n v="0"/>
    <n v="0"/>
    <n v="0"/>
    <n v="0"/>
    <n v="0"/>
    <n v="0"/>
    <n v="0"/>
    <n v="0"/>
    <n v="0"/>
    <n v="0"/>
  </r>
  <r>
    <x v="56"/>
    <x v="49"/>
    <x v="1"/>
    <n v="0"/>
    <n v="0"/>
    <n v="0"/>
    <n v="0"/>
    <n v="0"/>
    <n v="0"/>
    <n v="0"/>
    <n v="0"/>
    <n v="0"/>
    <n v="0"/>
    <n v="0"/>
    <n v="0"/>
  </r>
  <r>
    <x v="57"/>
    <x v="50"/>
    <x v="2"/>
    <n v="0"/>
    <n v="0"/>
    <n v="0"/>
    <n v="0"/>
    <n v="0"/>
    <n v="0"/>
    <n v="0"/>
    <n v="0"/>
    <n v="0"/>
    <n v="0"/>
    <n v="0"/>
    <n v="0"/>
  </r>
  <r>
    <x v="58"/>
    <x v="51"/>
    <x v="3"/>
    <n v="0"/>
    <n v="0"/>
    <n v="0"/>
    <n v="0"/>
    <n v="0"/>
    <n v="0"/>
    <n v="0"/>
    <n v="0"/>
    <n v="0"/>
    <n v="0"/>
    <n v="0"/>
    <n v="0"/>
  </r>
  <r>
    <x v="59"/>
    <x v="52"/>
    <x v="1"/>
    <n v="0"/>
    <n v="0"/>
    <n v="0"/>
    <n v="0"/>
    <n v="0"/>
    <n v="0"/>
    <n v="0"/>
    <n v="0"/>
    <n v="0"/>
    <n v="0"/>
    <n v="0"/>
    <n v="0"/>
  </r>
  <r>
    <x v="60"/>
    <x v="53"/>
    <x v="2"/>
    <n v="-10346895.5"/>
    <n v="-10476750.380000001"/>
    <n v="-10661038.879999999"/>
    <n v="-10897272.140000001"/>
    <n v="-13009863.150000002"/>
    <n v="-13173084.370000001"/>
    <n v="-13320678.08"/>
    <n v="-13460493.85"/>
    <n v="-13595154.32"/>
    <n v="-13750830.489999998"/>
    <n v="-13893423.18"/>
    <n v="-24088071.140000001"/>
  </r>
  <r>
    <x v="61"/>
    <x v="54"/>
    <x v="2"/>
    <n v="-3247146.2500000005"/>
    <n v="-3247146.2500000005"/>
    <n v="-3247146.2500000005"/>
    <n v="-3247146.2500000005"/>
    <n v="-4075166.48"/>
    <n v="-4075166.48"/>
    <n v="-4075166.48"/>
    <n v="-4075166.48"/>
    <n v="-4075166.48"/>
    <n v="-4075166.48"/>
    <n v="-4075166.48"/>
    <n v="-8133046.3499999996"/>
  </r>
  <r>
    <x v="62"/>
    <x v="55"/>
    <x v="2"/>
    <n v="0"/>
    <n v="0"/>
    <n v="0"/>
    <n v="0"/>
    <n v="0"/>
    <n v="0"/>
    <n v="0"/>
    <n v="0"/>
    <n v="0"/>
    <n v="0"/>
    <n v="0"/>
    <n v="0"/>
  </r>
  <r>
    <x v="63"/>
    <x v="56"/>
    <x v="3"/>
    <n v="-13594041.75"/>
    <n v="-13723896.630000001"/>
    <n v="-13908185.129999999"/>
    <n v="-14144418.390000001"/>
    <n v="-17085029.629999999"/>
    <n v="-17248250.849999998"/>
    <n v="-17395844.559999999"/>
    <n v="-17535660.329999998"/>
    <n v="-17670320.800000001"/>
    <n v="-17825996.969999999"/>
    <n v="-17968589.66"/>
    <n v="-32221117.489999998"/>
  </r>
  <r>
    <x v="64"/>
    <x v="57"/>
    <x v="1"/>
    <n v="0"/>
    <n v="0"/>
    <n v="0"/>
    <n v="0"/>
    <n v="0"/>
    <n v="0"/>
    <n v="0"/>
    <n v="0"/>
    <n v="0"/>
    <n v="0"/>
    <n v="0"/>
    <n v="0"/>
  </r>
  <r>
    <x v="65"/>
    <x v="57"/>
    <x v="2"/>
    <n v="0"/>
    <n v="0"/>
    <n v="0"/>
    <n v="0"/>
    <n v="0"/>
    <n v="0"/>
    <n v="0"/>
    <n v="0"/>
    <n v="0"/>
    <n v="0"/>
    <n v="0"/>
    <n v="0"/>
  </r>
  <r>
    <x v="66"/>
    <x v="58"/>
    <x v="3"/>
    <n v="0"/>
    <n v="0"/>
    <n v="0"/>
    <n v="0"/>
    <n v="0"/>
    <n v="0"/>
    <n v="0"/>
    <n v="0"/>
    <n v="0"/>
    <n v="0"/>
    <n v="0"/>
    <n v="0"/>
  </r>
  <r>
    <x v="67"/>
    <x v="59"/>
    <x v="1"/>
    <n v="0"/>
    <n v="0"/>
    <n v="0"/>
    <n v="0"/>
    <n v="0"/>
    <n v="0"/>
    <n v="0"/>
    <n v="0"/>
    <n v="0"/>
    <n v="0"/>
    <n v="0"/>
    <n v="0"/>
  </r>
  <r>
    <x v="68"/>
    <x v="60"/>
    <x v="2"/>
    <n v="0"/>
    <n v="0"/>
    <n v="0"/>
    <n v="0"/>
    <n v="0"/>
    <n v="0"/>
    <n v="0"/>
    <n v="0"/>
    <n v="0"/>
    <n v="0"/>
    <n v="0"/>
    <n v="0"/>
  </r>
  <r>
    <x v="69"/>
    <x v="61"/>
    <x v="2"/>
    <n v="0"/>
    <n v="0"/>
    <n v="0"/>
    <n v="0"/>
    <n v="0"/>
    <n v="0"/>
    <n v="0"/>
    <n v="0"/>
    <n v="0"/>
    <n v="0"/>
    <n v="0"/>
    <n v="0"/>
  </r>
  <r>
    <x v="70"/>
    <x v="62"/>
    <x v="3"/>
    <n v="0"/>
    <n v="0"/>
    <n v="0"/>
    <n v="0"/>
    <n v="0"/>
    <n v="0"/>
    <n v="0"/>
    <n v="0"/>
    <n v="0"/>
    <n v="0"/>
    <n v="0"/>
    <n v="0"/>
  </r>
  <r>
    <x v="71"/>
    <x v="63"/>
    <x v="1"/>
    <n v="0"/>
    <n v="0"/>
    <n v="0"/>
    <n v="0"/>
    <n v="0"/>
    <n v="0"/>
    <n v="0"/>
    <n v="0"/>
    <n v="0"/>
    <n v="0"/>
    <n v="0"/>
    <n v="0"/>
  </r>
  <r>
    <x v="72"/>
    <x v="64"/>
    <x v="2"/>
    <n v="0"/>
    <n v="0"/>
    <n v="0"/>
    <n v="0"/>
    <n v="0"/>
    <n v="0"/>
    <n v="0"/>
    <n v="0"/>
    <n v="0"/>
    <n v="0"/>
    <n v="0"/>
    <n v="0"/>
  </r>
  <r>
    <x v="73"/>
    <x v="65"/>
    <x v="2"/>
    <n v="0"/>
    <n v="0"/>
    <n v="0"/>
    <n v="0"/>
    <n v="0"/>
    <n v="0"/>
    <n v="0"/>
    <n v="0"/>
    <n v="0"/>
    <n v="0"/>
    <n v="0"/>
    <n v="0"/>
  </r>
  <r>
    <x v="74"/>
    <x v="66"/>
    <x v="1"/>
    <n v="0"/>
    <n v="0"/>
    <n v="0"/>
    <n v="0"/>
    <n v="0"/>
    <n v="0"/>
    <n v="0"/>
    <n v="0"/>
    <n v="0"/>
    <n v="0"/>
    <n v="0"/>
    <n v="0"/>
  </r>
  <r>
    <x v="75"/>
    <x v="67"/>
    <x v="2"/>
    <n v="0"/>
    <n v="0"/>
    <n v="0"/>
    <n v="0"/>
    <n v="0"/>
    <n v="0"/>
    <n v="0"/>
    <n v="0"/>
    <n v="0"/>
    <n v="0"/>
    <n v="0"/>
    <n v="0"/>
  </r>
  <r>
    <x v="76"/>
    <x v="68"/>
    <x v="2"/>
    <n v="0"/>
    <n v="0"/>
    <n v="0"/>
    <n v="0"/>
    <n v="0"/>
    <n v="0"/>
    <n v="0"/>
    <n v="0"/>
    <n v="0"/>
    <n v="0"/>
    <n v="0"/>
    <n v="0"/>
  </r>
  <r>
    <x v="77"/>
    <x v="69"/>
    <x v="2"/>
    <n v="0"/>
    <n v="0"/>
    <n v="0"/>
    <n v="0"/>
    <n v="0"/>
    <n v="0"/>
    <n v="0"/>
    <n v="0"/>
    <n v="0"/>
    <n v="0"/>
    <n v="0"/>
    <n v="0"/>
  </r>
  <r>
    <x v="78"/>
    <x v="70"/>
    <x v="2"/>
    <n v="0"/>
    <n v="0"/>
    <n v="0"/>
    <n v="0"/>
    <n v="0"/>
    <n v="0"/>
    <n v="0"/>
    <n v="0"/>
    <n v="0"/>
    <n v="0"/>
    <n v="0"/>
    <n v="0"/>
  </r>
  <r>
    <x v="79"/>
    <x v="71"/>
    <x v="2"/>
    <n v="0"/>
    <n v="0"/>
    <n v="0"/>
    <n v="0"/>
    <n v="0"/>
    <n v="0"/>
    <n v="0"/>
    <n v="0"/>
    <n v="0"/>
    <n v="0"/>
    <n v="0"/>
    <n v="0"/>
  </r>
  <r>
    <x v="80"/>
    <x v="72"/>
    <x v="2"/>
    <n v="0"/>
    <n v="0"/>
    <n v="0"/>
    <n v="0"/>
    <n v="0"/>
    <n v="0"/>
    <n v="0"/>
    <n v="0"/>
    <n v="0"/>
    <n v="0"/>
    <n v="0"/>
    <n v="0"/>
  </r>
  <r>
    <x v="81"/>
    <x v="73"/>
    <x v="2"/>
    <n v="0"/>
    <n v="0"/>
    <n v="0"/>
    <n v="0"/>
    <n v="0"/>
    <n v="0"/>
    <n v="0"/>
    <n v="0"/>
    <n v="0"/>
    <n v="0"/>
    <n v="0"/>
    <n v="0"/>
  </r>
  <r>
    <x v="82"/>
    <x v="74"/>
    <x v="2"/>
    <n v="0"/>
    <n v="0"/>
    <n v="0"/>
    <n v="0"/>
    <n v="0"/>
    <n v="0"/>
    <n v="0"/>
    <n v="0"/>
    <n v="0"/>
    <n v="0"/>
    <n v="0"/>
    <n v="0"/>
  </r>
  <r>
    <x v="83"/>
    <x v="75"/>
    <x v="2"/>
    <n v="0"/>
    <n v="0"/>
    <n v="0"/>
    <n v="0"/>
    <n v="0"/>
    <n v="0"/>
    <n v="0"/>
    <n v="0"/>
    <n v="0"/>
    <n v="0"/>
    <n v="0"/>
    <n v="0"/>
  </r>
  <r>
    <x v="84"/>
    <x v="76"/>
    <x v="2"/>
    <n v="0"/>
    <n v="0"/>
    <n v="0"/>
    <n v="0"/>
    <n v="0"/>
    <n v="0"/>
    <n v="0"/>
    <n v="0"/>
    <n v="0"/>
    <n v="0"/>
    <n v="0"/>
    <n v="0"/>
  </r>
  <r>
    <x v="85"/>
    <x v="77"/>
    <x v="2"/>
    <n v="0"/>
    <n v="0"/>
    <n v="0"/>
    <n v="0"/>
    <n v="0"/>
    <n v="0"/>
    <n v="0"/>
    <n v="0"/>
    <n v="0"/>
    <n v="0"/>
    <n v="0"/>
    <n v="0"/>
  </r>
  <r>
    <x v="86"/>
    <x v="78"/>
    <x v="3"/>
    <n v="0"/>
    <n v="0"/>
    <n v="0"/>
    <n v="0"/>
    <n v="0"/>
    <n v="0"/>
    <n v="0"/>
    <n v="0"/>
    <n v="0"/>
    <n v="0"/>
    <n v="0"/>
    <n v="0"/>
  </r>
  <r>
    <x v="87"/>
    <x v="79"/>
    <x v="1"/>
    <n v="0"/>
    <n v="0"/>
    <n v="0"/>
    <n v="0"/>
    <n v="0"/>
    <n v="0"/>
    <n v="0"/>
    <n v="0"/>
    <n v="0"/>
    <n v="0"/>
    <n v="0"/>
    <n v="0"/>
  </r>
  <r>
    <x v="88"/>
    <x v="80"/>
    <x v="2"/>
    <n v="0"/>
    <n v="0"/>
    <n v="0"/>
    <n v="0"/>
    <n v="0"/>
    <n v="0"/>
    <n v="0"/>
    <n v="0"/>
    <n v="0"/>
    <n v="0"/>
    <n v="0"/>
    <n v="0"/>
  </r>
  <r>
    <x v="89"/>
    <x v="81"/>
    <x v="2"/>
    <n v="0"/>
    <n v="0"/>
    <n v="0"/>
    <n v="0"/>
    <n v="0"/>
    <n v="0"/>
    <n v="0"/>
    <n v="0"/>
    <n v="0"/>
    <n v="0"/>
    <n v="0"/>
    <n v="0"/>
  </r>
  <r>
    <x v="90"/>
    <x v="82"/>
    <x v="3"/>
    <n v="0"/>
    <n v="0"/>
    <n v="0"/>
    <n v="0"/>
    <n v="0"/>
    <n v="0"/>
    <n v="0"/>
    <n v="0"/>
    <n v="0"/>
    <n v="0"/>
    <n v="0"/>
    <n v="0"/>
  </r>
  <r>
    <x v="91"/>
    <x v="83"/>
    <x v="3"/>
    <n v="0"/>
    <n v="0"/>
    <n v="0"/>
    <n v="0"/>
    <n v="0"/>
    <n v="0"/>
    <n v="0"/>
    <n v="0"/>
    <n v="0"/>
    <n v="0"/>
    <n v="0"/>
    <n v="0"/>
  </r>
  <r>
    <x v="92"/>
    <x v="84"/>
    <x v="1"/>
    <n v="0"/>
    <n v="0"/>
    <n v="0"/>
    <n v="0"/>
    <n v="0"/>
    <n v="0"/>
    <n v="0"/>
    <n v="0"/>
    <n v="0"/>
    <n v="0"/>
    <n v="0"/>
    <n v="0"/>
  </r>
  <r>
    <x v="93"/>
    <x v="85"/>
    <x v="2"/>
    <n v="0"/>
    <n v="0"/>
    <n v="0"/>
    <n v="0"/>
    <n v="0"/>
    <n v="0"/>
    <n v="0"/>
    <n v="0"/>
    <n v="0"/>
    <n v="0"/>
    <n v="0"/>
    <n v="0"/>
  </r>
  <r>
    <x v="94"/>
    <x v="86"/>
    <x v="2"/>
    <n v="0"/>
    <n v="0"/>
    <n v="0"/>
    <n v="0"/>
    <n v="0"/>
    <n v="0"/>
    <n v="0"/>
    <n v="0"/>
    <n v="0"/>
    <n v="0"/>
    <n v="0"/>
    <n v="0"/>
  </r>
  <r>
    <x v="95"/>
    <x v="87"/>
    <x v="2"/>
    <n v="0"/>
    <n v="0"/>
    <n v="0"/>
    <n v="0"/>
    <n v="0"/>
    <n v="0"/>
    <n v="0"/>
    <n v="0"/>
    <n v="0"/>
    <n v="0"/>
    <n v="0"/>
    <n v="0"/>
  </r>
  <r>
    <x v="96"/>
    <x v="88"/>
    <x v="3"/>
    <n v="0"/>
    <n v="0"/>
    <n v="0"/>
    <n v="0"/>
    <n v="0"/>
    <n v="0"/>
    <n v="0"/>
    <n v="0"/>
    <n v="0"/>
    <n v="0"/>
    <n v="0"/>
    <n v="0"/>
  </r>
  <r>
    <x v="97"/>
    <x v="89"/>
    <x v="3"/>
    <n v="-13594041.75"/>
    <n v="-13723896.630000001"/>
    <n v="-13908185.129999999"/>
    <n v="-14144418.390000001"/>
    <n v="-17085029.629999999"/>
    <n v="-17248250.849999998"/>
    <n v="-17395844.559999999"/>
    <n v="-17535660.329999998"/>
    <n v="-17670320.800000001"/>
    <n v="-17825996.969999999"/>
    <n v="-17968589.66"/>
    <n v="-32221117.489999998"/>
  </r>
  <r>
    <x v="98"/>
    <x v="90"/>
    <x v="4"/>
    <n v="0"/>
    <n v="0"/>
    <n v="0"/>
    <n v="0"/>
    <n v="0"/>
    <n v="0"/>
    <n v="0"/>
    <n v="0"/>
    <n v="0"/>
    <n v="0"/>
    <n v="0"/>
    <n v="0"/>
  </r>
  <r>
    <x v="99"/>
    <x v="91"/>
    <x v="2"/>
    <n v="0"/>
    <n v="0"/>
    <n v="0"/>
    <n v="0"/>
    <n v="0"/>
    <n v="0"/>
    <n v="0"/>
    <n v="0"/>
    <n v="0"/>
    <n v="0"/>
    <n v="0"/>
    <n v="0"/>
  </r>
  <r>
    <x v="100"/>
    <x v="92"/>
    <x v="2"/>
    <n v="-2132316.64"/>
    <n v="-2132316.64"/>
    <n v="-2132316.64"/>
    <n v="-2132316.64"/>
    <n v="-2132316.64"/>
    <n v="-2132316.64"/>
    <n v="-2132316.64"/>
    <n v="-2132316.64"/>
    <n v="-2132316.64"/>
    <n v="-2132316.64"/>
    <n v="-2132316.64"/>
    <n v="-2132316.64"/>
  </r>
  <r>
    <x v="101"/>
    <x v="93"/>
    <x v="0"/>
    <n v="-2893172.43"/>
    <n v="-2910933.06"/>
    <n v="-2846044.76"/>
    <n v="-2845432.5100000002"/>
    <n v="-2843123.06"/>
    <n v="-2846245.77"/>
    <n v="-2872916.62"/>
    <n v="-2891136.36"/>
    <n v="-2943984.0700000003"/>
    <n v="-2979251.93"/>
    <n v="-3027623.62"/>
    <n v="-6325984.7500000009"/>
  </r>
  <r>
    <x v="102"/>
    <x v="94"/>
    <x v="0"/>
    <n v="-2132316.64"/>
    <n v="-2132316.64"/>
    <n v="-2132316.64"/>
    <n v="-2132316.64"/>
    <n v="-2132316.64"/>
    <n v="-2132316.64"/>
    <n v="-2132316.64"/>
    <n v="-2132316.64"/>
    <n v="-2132316.64"/>
    <n v="-2132316.64"/>
    <n v="-2132316.64"/>
    <n v="-2132316.64"/>
  </r>
  <r>
    <x v="103"/>
    <x v="95"/>
    <x v="0"/>
    <n v="-15726358.389999999"/>
    <n v="-15856213.27"/>
    <n v="-16040501.77"/>
    <n v="-16276735.030000001"/>
    <n v="-19217346.27"/>
    <n v="-19380567.489999998"/>
    <n v="-19528161.199999999"/>
    <n v="-19667976.969999999"/>
    <n v="-19802637.439999998"/>
    <n v="-19958313.609999999"/>
    <n v="-20100906.300000001"/>
    <n v="-34353434.130000003"/>
  </r>
  <r>
    <x v="104"/>
    <x v="96"/>
    <x v="1"/>
    <n v="0"/>
    <n v="0"/>
    <n v="0"/>
    <n v="0"/>
    <n v="0"/>
    <n v="0"/>
    <n v="0"/>
    <n v="0"/>
    <n v="0"/>
    <n v="0"/>
    <n v="0"/>
    <n v="0"/>
  </r>
  <r>
    <x v="105"/>
    <x v="97"/>
    <x v="1"/>
    <n v="0"/>
    <n v="0"/>
    <n v="0"/>
    <n v="0"/>
    <n v="0"/>
    <n v="0"/>
    <n v="0"/>
    <n v="0"/>
    <n v="0"/>
    <n v="0"/>
    <n v="0"/>
    <n v="0"/>
  </r>
  <r>
    <x v="106"/>
    <x v="98"/>
    <x v="2"/>
    <n v="-897772.84000000008"/>
    <n v="-1809031.7999999998"/>
    <n v="-2792054.14"/>
    <n v="-3736231.0200000005"/>
    <n v="-4733635.3"/>
    <n v="-5838977.1100000003"/>
    <n v="-6855426.4299999997"/>
    <n v="-7852741.5099999998"/>
    <n v="-8890579.7800000012"/>
    <n v="-9981123.7699999996"/>
    <n v="-11131254.59"/>
    <n v="-12430832.68"/>
  </r>
  <r>
    <x v="107"/>
    <x v="99"/>
    <x v="2"/>
    <n v="-467428.35000000003"/>
    <n v="-928416.98"/>
    <n v="-1348080.3599999999"/>
    <n v="-1845299.05"/>
    <n v="-2316371.7000000002"/>
    <n v="-2774539.91"/>
    <n v="-3278001.9899999998"/>
    <n v="-3753475.87"/>
    <n v="-4252858.6399999997"/>
    <n v="-4759346.84"/>
    <n v="-5285926.17"/>
    <n v="-5818289"/>
  </r>
  <r>
    <x v="108"/>
    <x v="100"/>
    <x v="2"/>
    <n v="0"/>
    <n v="0"/>
    <n v="0"/>
    <n v="0"/>
    <n v="0"/>
    <n v="0"/>
    <n v="0"/>
    <n v="0"/>
    <n v="0"/>
    <n v="0"/>
    <n v="0"/>
    <n v="0"/>
  </r>
  <r>
    <x v="109"/>
    <x v="101"/>
    <x v="3"/>
    <n v="-1365201.19"/>
    <n v="-2737448.78"/>
    <n v="-4140134.5"/>
    <n v="-5581530.0700000003"/>
    <n v="-7050007"/>
    <n v="-8613517.0199999996"/>
    <n v="-10133428.42"/>
    <n v="-11606217.379999999"/>
    <n v="-13143438.42"/>
    <n v="-14740470.609999999"/>
    <n v="-16417180.76"/>
    <n v="-18249121.68"/>
  </r>
  <r>
    <x v="110"/>
    <x v="102"/>
    <x v="1"/>
    <n v="0"/>
    <n v="0"/>
    <n v="0"/>
    <n v="0"/>
    <n v="0"/>
    <n v="0"/>
    <n v="0"/>
    <n v="0"/>
    <n v="0"/>
    <n v="0"/>
    <n v="0"/>
    <n v="0"/>
  </r>
  <r>
    <x v="111"/>
    <x v="103"/>
    <x v="2"/>
    <n v="46708.35"/>
    <n v="99882.25"/>
    <n v="151077.59"/>
    <n v="199076.85"/>
    <n v="245693.84"/>
    <n v="299225.15000000002"/>
    <n v="344416.94"/>
    <n v="390062.8"/>
    <n v="427614.74000000005"/>
    <n v="471233.68000000005"/>
    <n v="513754.31999999995"/>
    <n v="567674.41"/>
  </r>
  <r>
    <x v="112"/>
    <x v="104"/>
    <x v="2"/>
    <n v="23307.9"/>
    <n v="48391.619999999995"/>
    <n v="64011.109999999993"/>
    <n v="88656.87"/>
    <n v="108561.89000000001"/>
    <n v="126727.12"/>
    <n v="147532.12000000002"/>
    <n v="165835.66"/>
    <n v="183627.08"/>
    <n v="201393.81000000003"/>
    <n v="220023.81000000003"/>
    <n v="239766.5"/>
  </r>
  <r>
    <x v="113"/>
    <x v="105"/>
    <x v="2"/>
    <n v="0"/>
    <n v="0"/>
    <n v="0"/>
    <n v="0"/>
    <n v="0"/>
    <n v="0"/>
    <n v="0"/>
    <n v="0"/>
    <n v="0"/>
    <n v="0"/>
    <n v="0"/>
    <n v="0"/>
  </r>
  <r>
    <x v="114"/>
    <x v="106"/>
    <x v="3"/>
    <n v="70016.25"/>
    <n v="148273.87"/>
    <n v="215088.7"/>
    <n v="287733.71999999997"/>
    <n v="354255.73"/>
    <n v="425952.26999999996"/>
    <n v="491949.05999999994"/>
    <n v="555898.46"/>
    <n v="611241.81999999995"/>
    <n v="672627.49"/>
    <n v="733778.13"/>
    <n v="807440.90999999992"/>
  </r>
  <r>
    <x v="115"/>
    <x v="107"/>
    <x v="3"/>
    <n v="-1295184.94"/>
    <n v="-2589174.91"/>
    <n v="-3925045.8"/>
    <n v="-5293796.3500000006"/>
    <n v="-6695751.2699999996"/>
    <n v="-8187564.75"/>
    <n v="-9641479.3599999994"/>
    <n v="-11050318.92"/>
    <n v="-12532196.6"/>
    <n v="-14067843.119999999"/>
    <n v="-15683402.629999999"/>
    <n v="-17441680.77"/>
  </r>
  <r>
    <x v="116"/>
    <x v="108"/>
    <x v="1"/>
    <n v="0"/>
    <n v="0"/>
    <n v="0"/>
    <n v="0"/>
    <n v="0"/>
    <n v="0"/>
    <n v="0"/>
    <n v="0"/>
    <n v="0"/>
    <n v="0"/>
    <n v="0"/>
    <n v="0"/>
  </r>
  <r>
    <x v="117"/>
    <x v="109"/>
    <x v="1"/>
    <n v="0"/>
    <n v="0"/>
    <n v="0"/>
    <n v="0"/>
    <n v="0"/>
    <n v="0"/>
    <n v="0"/>
    <n v="0"/>
    <n v="0"/>
    <n v="0"/>
    <n v="0"/>
    <n v="0"/>
  </r>
  <r>
    <x v="118"/>
    <x v="110"/>
    <x v="2"/>
    <n v="525729.5"/>
    <n v="1066010.1500000001"/>
    <n v="1668066.6"/>
    <n v="2234046.7199999997"/>
    <n v="2817968.45"/>
    <n v="3465919.95"/>
    <n v="4058269.55"/>
    <n v="4662713.66"/>
    <n v="5280060.5"/>
    <n v="5924933.5200000005"/>
    <n v="6606897.2300000004"/>
    <n v="7366252.1799999997"/>
  </r>
  <r>
    <x v="119"/>
    <x v="111"/>
    <x v="2"/>
    <n v="205284.22"/>
    <n v="405230.83"/>
    <n v="570736.18000000005"/>
    <n v="788652.32"/>
    <n v="991811.19000000006"/>
    <n v="1187622.67"/>
    <n v="1414700.62"/>
    <n v="1611070.71"/>
    <n v="1826959.3900000001"/>
    <n v="2042580.07"/>
    <n v="2267136.83"/>
    <n v="2496343.37"/>
  </r>
  <r>
    <x v="120"/>
    <x v="112"/>
    <x v="2"/>
    <n v="0"/>
    <n v="0"/>
    <n v="0"/>
    <n v="0"/>
    <n v="0"/>
    <n v="0"/>
    <n v="0"/>
    <n v="0"/>
    <n v="0"/>
    <n v="0"/>
    <n v="0"/>
    <n v="0"/>
  </r>
  <r>
    <x v="121"/>
    <x v="113"/>
    <x v="3"/>
    <n v="731013.72"/>
    <n v="1471240.98"/>
    <n v="2238802.7800000003"/>
    <n v="3022699.04"/>
    <n v="3809779.6399999997"/>
    <n v="4653542.62"/>
    <n v="5472970.1699999999"/>
    <n v="6273784.3700000001"/>
    <n v="7107019.8899999997"/>
    <n v="7967513.5899999999"/>
    <n v="8874034.0600000005"/>
    <n v="9862595.5499999989"/>
  </r>
  <r>
    <x v="122"/>
    <x v="114"/>
    <x v="1"/>
    <n v="0"/>
    <n v="0"/>
    <n v="0"/>
    <n v="0"/>
    <n v="0"/>
    <n v="0"/>
    <n v="0"/>
    <n v="0"/>
    <n v="0"/>
    <n v="0"/>
    <n v="0"/>
    <n v="0"/>
  </r>
  <r>
    <x v="123"/>
    <x v="115"/>
    <x v="2"/>
    <n v="2159653.9700000002"/>
    <n v="2159653.9700000002"/>
    <n v="2159653.9700000002"/>
    <n v="2234310.4500000002"/>
    <n v="5077939.1100000003"/>
    <n v="5080638.03"/>
    <n v="5080638.03"/>
    <n v="5080638.03"/>
    <n v="5080638.03"/>
    <n v="5080638.03"/>
    <n v="5080638.03"/>
    <n v="19190336.550000001"/>
  </r>
  <r>
    <x v="124"/>
    <x v="116"/>
    <x v="2"/>
    <n v="0"/>
    <n v="0"/>
    <n v="0"/>
    <n v="0"/>
    <n v="0"/>
    <n v="0"/>
    <n v="0"/>
    <n v="0"/>
    <n v="0"/>
    <n v="0"/>
    <n v="0"/>
    <n v="0"/>
  </r>
  <r>
    <x v="125"/>
    <x v="117"/>
    <x v="2"/>
    <n v="0"/>
    <n v="0"/>
    <n v="0"/>
    <n v="0"/>
    <n v="0"/>
    <n v="0"/>
    <n v="0"/>
    <n v="0"/>
    <n v="0"/>
    <n v="0"/>
    <n v="0"/>
    <n v="0"/>
  </r>
  <r>
    <x v="126"/>
    <x v="118"/>
    <x v="2"/>
    <n v="0"/>
    <n v="0"/>
    <n v="0"/>
    <n v="0"/>
    <n v="0"/>
    <n v="0"/>
    <n v="0"/>
    <n v="0"/>
    <n v="0"/>
    <n v="0"/>
    <n v="0"/>
    <n v="0"/>
  </r>
  <r>
    <x v="127"/>
    <x v="119"/>
    <x v="2"/>
    <n v="-2875400"/>
    <n v="-2875400"/>
    <n v="-2875400"/>
    <n v="-2875400"/>
    <n v="-2875400"/>
    <n v="-2875400"/>
    <n v="-2875400"/>
    <n v="-2875400"/>
    <n v="-2875400"/>
    <n v="-2875400"/>
    <n v="-2875400"/>
    <n v="-6114680"/>
  </r>
  <r>
    <x v="128"/>
    <x v="120"/>
    <x v="2"/>
    <n v="0"/>
    <n v="0"/>
    <n v="0"/>
    <n v="0"/>
    <n v="0"/>
    <n v="0"/>
    <n v="0"/>
    <n v="0"/>
    <n v="0"/>
    <n v="0"/>
    <n v="0"/>
    <n v="0"/>
  </r>
  <r>
    <x v="129"/>
    <x v="121"/>
    <x v="2"/>
    <n v="0"/>
    <n v="0"/>
    <n v="0"/>
    <n v="0"/>
    <n v="0"/>
    <n v="0"/>
    <n v="0"/>
    <n v="0"/>
    <n v="0"/>
    <n v="0"/>
    <n v="0"/>
    <n v="0"/>
  </r>
  <r>
    <x v="130"/>
    <x v="122"/>
    <x v="2"/>
    <n v="-2159653.9700000002"/>
    <n v="-2159653.9700000002"/>
    <n v="-2159653.9700000002"/>
    <n v="-2234310.4500000002"/>
    <n v="-5077939.1100000003"/>
    <n v="-5080638.03"/>
    <n v="-5080638.03"/>
    <n v="-5080638.03"/>
    <n v="-5080638.03"/>
    <n v="-5080638.03"/>
    <n v="-5080638.03"/>
    <n v="-19190336.550000001"/>
  </r>
  <r>
    <x v="131"/>
    <x v="123"/>
    <x v="2"/>
    <n v="0"/>
    <n v="0"/>
    <n v="0"/>
    <n v="0"/>
    <n v="0"/>
    <n v="0"/>
    <n v="0"/>
    <n v="0"/>
    <n v="0"/>
    <n v="0"/>
    <n v="0"/>
    <n v="0"/>
  </r>
  <r>
    <x v="132"/>
    <x v="124"/>
    <x v="2"/>
    <n v="0"/>
    <n v="0"/>
    <n v="0"/>
    <n v="0"/>
    <n v="0"/>
    <n v="0"/>
    <n v="0"/>
    <n v="0"/>
    <n v="0"/>
    <n v="0"/>
    <n v="0"/>
    <n v="0"/>
  </r>
  <r>
    <x v="133"/>
    <x v="125"/>
    <x v="3"/>
    <n v="-2875400"/>
    <n v="-2875400"/>
    <n v="-2875400"/>
    <n v="-2875400"/>
    <n v="-2875400"/>
    <n v="-2875400"/>
    <n v="-2875400"/>
    <n v="-2875400"/>
    <n v="-2875400"/>
    <n v="-2875400"/>
    <n v="-2875400"/>
    <n v="-6114680"/>
  </r>
  <r>
    <x v="134"/>
    <x v="126"/>
    <x v="3"/>
    <n v="-2144386.2800000003"/>
    <n v="-1404159.02"/>
    <n v="-636597.22"/>
    <n v="147299.04"/>
    <n v="934379.64"/>
    <n v="1778142.6199999999"/>
    <n v="2597570.17"/>
    <n v="3398384.37"/>
    <n v="4231619.8899999997"/>
    <n v="5092113.59"/>
    <n v="5998634.0600000005"/>
    <n v="3747915.55"/>
  </r>
  <r>
    <x v="135"/>
    <x v="127"/>
    <x v="0"/>
    <n v="-3439571.2199999997"/>
    <n v="-3993333.93"/>
    <n v="-4561643.0200000005"/>
    <n v="-5146497.3100000005"/>
    <n v="-5761371.6299999999"/>
    <n v="-6409422.1299999999"/>
    <n v="-7043909.1900000004"/>
    <n v="-7651934.5500000007"/>
    <n v="-8300576.71"/>
    <n v="-8975729.5299999993"/>
    <n v="-9684768.5700000003"/>
    <n v="-13693765.220000001"/>
  </r>
  <r>
    <x v="136"/>
    <x v="128"/>
    <x v="1"/>
    <n v="0"/>
    <n v="0"/>
    <n v="0"/>
    <n v="0"/>
    <n v="0"/>
    <n v="0"/>
    <n v="0"/>
    <n v="0"/>
    <n v="0"/>
    <n v="0"/>
    <n v="0"/>
    <n v="0"/>
  </r>
  <r>
    <x v="137"/>
    <x v="129"/>
    <x v="1"/>
    <n v="0"/>
    <n v="0"/>
    <n v="0"/>
    <n v="0"/>
    <n v="0"/>
    <n v="0"/>
    <n v="0"/>
    <n v="0"/>
    <n v="0"/>
    <n v="0"/>
    <n v="0"/>
    <n v="0"/>
  </r>
  <r>
    <x v="138"/>
    <x v="130"/>
    <x v="2"/>
    <n v="19774.650000000001"/>
    <n v="39143.4"/>
    <n v="59075.930000000008"/>
    <n v="77834.48"/>
    <n v="98399.45"/>
    <n v="113786.71"/>
    <n v="137927.21"/>
    <n v="157728.63999999998"/>
    <n v="176277.12"/>
    <n v="196805.25999999998"/>
    <n v="216861.36000000002"/>
    <n v="236908.03999999998"/>
  </r>
  <r>
    <x v="139"/>
    <x v="131"/>
    <x v="2"/>
    <n v="51053.06"/>
    <n v="93119.88"/>
    <n v="154964.82"/>
    <n v="207133.47999999998"/>
    <n v="259870.58"/>
    <n v="311062.43"/>
    <n v="362909.88"/>
    <n v="413178.65"/>
    <n v="457524.2"/>
    <n v="516212.9"/>
    <n v="568421.09"/>
    <n v="620378.98"/>
  </r>
  <r>
    <x v="140"/>
    <x v="132"/>
    <x v="2"/>
    <n v="4539.55"/>
    <n v="8908.74"/>
    <n v="13791.650000000001"/>
    <n v="17890.149999999998"/>
    <n v="22683.75"/>
    <n v="26978.120000000003"/>
    <n v="31786.850000000002"/>
    <n v="36368.400000000001"/>
    <n v="40773.99"/>
    <n v="45386.5"/>
    <n v="50041.049999999996"/>
    <n v="54623.6"/>
  </r>
  <r>
    <x v="141"/>
    <x v="133"/>
    <x v="2"/>
    <n v="6255.6599999999989"/>
    <n v="11294.32"/>
    <n v="44657.31"/>
    <n v="72969.01999999999"/>
    <n v="106876.05"/>
    <n v="137749.26999999999"/>
    <n v="144415.1"/>
    <n v="150692.76"/>
    <n v="156664.25"/>
    <n v="163226.07999999999"/>
    <n v="169220.57"/>
    <n v="175973.4"/>
  </r>
  <r>
    <x v="142"/>
    <x v="134"/>
    <x v="2"/>
    <n v="0"/>
    <n v="0"/>
    <n v="0"/>
    <n v="0"/>
    <n v="0"/>
    <n v="0"/>
    <n v="0"/>
    <n v="0"/>
    <n v="0"/>
    <n v="0"/>
    <n v="0"/>
    <n v="0"/>
  </r>
  <r>
    <x v="143"/>
    <x v="135"/>
    <x v="2"/>
    <n v="0"/>
    <n v="4956.87"/>
    <n v="4956.87"/>
    <n v="4956.87"/>
    <n v="4956.87"/>
    <n v="4956.87"/>
    <n v="4956.87"/>
    <n v="4956.87"/>
    <n v="4956.87"/>
    <n v="11659.5"/>
    <n v="11659.5"/>
    <n v="11659.5"/>
  </r>
  <r>
    <x v="144"/>
    <x v="136"/>
    <x v="2"/>
    <n v="30517.469999999998"/>
    <n v="59285.549999999996"/>
    <n v="92662.41"/>
    <n v="122935.88"/>
    <n v="153749.35"/>
    <n v="186048.82"/>
    <n v="217089.28999999998"/>
    <n v="246933.76000000001"/>
    <n v="278704.23"/>
    <n v="308127.69999999995"/>
    <n v="339505.17"/>
    <n v="370508.64"/>
  </r>
  <r>
    <x v="145"/>
    <x v="137"/>
    <x v="3"/>
    <n v="112140.39"/>
    <n v="216708.76"/>
    <n v="370108.99"/>
    <n v="503719.88000000006"/>
    <n v="646536.05000000005"/>
    <n v="780582.22000000009"/>
    <n v="899085.20000000007"/>
    <n v="1009859.0800000001"/>
    <n v="1114900.6600000001"/>
    <n v="1241417.94"/>
    <n v="1355708.74"/>
    <n v="1470052.1600000001"/>
  </r>
  <r>
    <x v="146"/>
    <x v="138"/>
    <x v="1"/>
    <n v="0"/>
    <n v="0"/>
    <n v="0"/>
    <n v="0"/>
    <n v="0"/>
    <n v="0"/>
    <n v="0"/>
    <n v="0"/>
    <n v="0"/>
    <n v="0"/>
    <n v="0"/>
    <n v="0"/>
  </r>
  <r>
    <x v="147"/>
    <x v="139"/>
    <x v="2"/>
    <n v="101132.48"/>
    <n v="187841.96000000002"/>
    <n v="283680.76"/>
    <n v="374178.15"/>
    <n v="469298.70999999996"/>
    <n v="572715.78"/>
    <n v="670393.75"/>
    <n v="766463.31"/>
    <n v="864912.07000000007"/>
    <n v="968287.11999999988"/>
    <n v="1078892.3"/>
    <n v="1200114.79"/>
  </r>
  <r>
    <x v="148"/>
    <x v="140"/>
    <x v="2"/>
    <n v="260054.94"/>
    <n v="534634.93999999994"/>
    <n v="838124.47000000009"/>
    <n v="1124699.51"/>
    <n v="1425914.5999999999"/>
    <n v="1753401.98"/>
    <n v="2062715.54"/>
    <n v="2366935.8199999998"/>
    <n v="2678690.21"/>
    <n v="3006044.56"/>
    <n v="3356294.29"/>
    <n v="3740165.5200000005"/>
  </r>
  <r>
    <x v="149"/>
    <x v="141"/>
    <x v="2"/>
    <n v="0"/>
    <n v="0"/>
    <n v="0"/>
    <n v="0"/>
    <n v="0"/>
    <n v="0"/>
    <n v="0"/>
    <n v="0"/>
    <n v="0"/>
    <n v="0"/>
    <n v="0"/>
    <n v="0"/>
  </r>
  <r>
    <x v="150"/>
    <x v="142"/>
    <x v="2"/>
    <n v="5779"/>
    <n v="11559.64"/>
    <n v="17948.88"/>
    <n v="23982.04"/>
    <n v="30323.420000000002"/>
    <n v="37217.879999999997"/>
    <n v="43729.74"/>
    <n v="50134.38"/>
    <n v="56697.64"/>
    <n v="63589.32"/>
    <n v="70963"/>
    <n v="79044.5"/>
  </r>
  <r>
    <x v="151"/>
    <x v="143"/>
    <x v="2"/>
    <n v="28894.999999999996"/>
    <n v="57798.16"/>
    <n v="89744.42"/>
    <n v="119910.22"/>
    <n v="151617.06"/>
    <n v="186089.42"/>
    <n v="218648.74"/>
    <n v="250671.92"/>
    <n v="283488.16000000003"/>
    <n v="317946.51999999996"/>
    <n v="354814.92"/>
    <n v="395222.42"/>
  </r>
  <r>
    <x v="152"/>
    <x v="144"/>
    <x v="2"/>
    <n v="4334.26"/>
    <n v="8669.74"/>
    <n v="13461.68"/>
    <n v="17986.559999999998"/>
    <n v="22742.600000000002"/>
    <n v="27913.440000000002"/>
    <n v="32797.340000000004"/>
    <n v="37600.82"/>
    <n v="42523.26"/>
    <n v="47692.020000000004"/>
    <n v="53222.28"/>
    <n v="59283.42"/>
  </r>
  <r>
    <x v="153"/>
    <x v="145"/>
    <x v="2"/>
    <n v="28.9"/>
    <n v="57.8"/>
    <n v="89.740000000000009"/>
    <n v="119.9"/>
    <n v="151.6"/>
    <n v="186.06"/>
    <n v="218.61999999999998"/>
    <n v="250.64"/>
    <n v="283.46000000000004"/>
    <n v="317.92"/>
    <n v="354.78"/>
    <n v="395.2"/>
  </r>
  <r>
    <x v="154"/>
    <x v="146"/>
    <x v="2"/>
    <n v="28.9"/>
    <n v="57.8"/>
    <n v="89.740000000000009"/>
    <n v="119.9"/>
    <n v="151.6"/>
    <n v="186.06"/>
    <n v="218.61999999999998"/>
    <n v="250.64"/>
    <n v="283.46000000000004"/>
    <n v="317.92"/>
    <n v="354.78"/>
    <n v="395.2"/>
  </r>
  <r>
    <x v="155"/>
    <x v="147"/>
    <x v="2"/>
    <n v="5779"/>
    <n v="11559.64"/>
    <n v="17948.88"/>
    <n v="23982.04"/>
    <n v="30323.420000000002"/>
    <n v="37217.879999999997"/>
    <n v="43729.74"/>
    <n v="50134.38"/>
    <n v="56697.64"/>
    <n v="63589.32"/>
    <n v="70963"/>
    <n v="79044.5"/>
  </r>
  <r>
    <x v="156"/>
    <x v="148"/>
    <x v="3"/>
    <n v="406032.48"/>
    <n v="812179.68"/>
    <n v="1261088.57"/>
    <n v="1684978.32"/>
    <n v="2130523.0099999998"/>
    <n v="2614928.5"/>
    <n v="3072452.09"/>
    <n v="3522441.91"/>
    <n v="3983575.9000000004"/>
    <n v="4467784.7"/>
    <n v="4985859.3499999996"/>
    <n v="5553665.5499999998"/>
  </r>
  <r>
    <x v="157"/>
    <x v="149"/>
    <x v="1"/>
    <n v="0"/>
    <n v="0"/>
    <n v="0"/>
    <n v="0"/>
    <n v="0"/>
    <n v="0"/>
    <n v="0"/>
    <n v="0"/>
    <n v="0"/>
    <n v="0"/>
    <n v="0"/>
    <n v="0"/>
  </r>
  <r>
    <x v="158"/>
    <x v="150"/>
    <x v="2"/>
    <n v="4594.29"/>
    <n v="6521.82"/>
    <n v="14257.869999999999"/>
    <n v="18927.16"/>
    <n v="23666.45"/>
    <n v="28656.74"/>
    <n v="33573.03"/>
    <n v="38501.32"/>
    <n v="43606.61"/>
    <n v="48370.9"/>
    <n v="52940.19"/>
    <n v="57766.48"/>
  </r>
  <r>
    <x v="159"/>
    <x v="151"/>
    <x v="2"/>
    <n v="4714.29"/>
    <n v="9575.58"/>
    <n v="14106.869999999999"/>
    <n v="19008.16"/>
    <n v="23929.45"/>
    <n v="28880.74"/>
    <n v="34203.03"/>
    <n v="39118.32"/>
    <n v="44367.61"/>
    <n v="49669.9"/>
    <n v="54772.19"/>
    <n v="59573.48"/>
  </r>
  <r>
    <x v="160"/>
    <x v="152"/>
    <x v="2"/>
    <n v="0"/>
    <n v="0"/>
    <n v="0"/>
    <n v="0"/>
    <n v="0"/>
    <n v="0"/>
    <n v="0"/>
    <n v="0"/>
    <n v="0"/>
    <n v="0"/>
    <n v="0"/>
    <n v="0"/>
  </r>
  <r>
    <x v="161"/>
    <x v="153"/>
    <x v="3"/>
    <n v="9308.58"/>
    <n v="16097.400000000001"/>
    <n v="28364.74"/>
    <n v="37935.32"/>
    <n v="47595.9"/>
    <n v="57537.479999999996"/>
    <n v="67776.06"/>
    <n v="77619.64"/>
    <n v="87974.22"/>
    <n v="98040.799999999988"/>
    <n v="107712.38"/>
    <n v="117339.95999999999"/>
  </r>
  <r>
    <x v="162"/>
    <x v="154"/>
    <x v="1"/>
    <n v="0"/>
    <n v="0"/>
    <n v="0"/>
    <n v="0"/>
    <n v="0"/>
    <n v="0"/>
    <n v="0"/>
    <n v="0"/>
    <n v="0"/>
    <n v="0"/>
    <n v="0"/>
    <n v="0"/>
  </r>
  <r>
    <x v="163"/>
    <x v="155"/>
    <x v="2"/>
    <n v="2038.11"/>
    <n v="3919.22"/>
    <n v="5827.33"/>
    <n v="7853.4400000000005"/>
    <n v="9847.5499999999993"/>
    <n v="11907.66"/>
    <n v="13916.769999999999"/>
    <n v="15866.880000000001"/>
    <n v="17842.990000000002"/>
    <n v="19794.099999999999"/>
    <n v="21735.21"/>
    <n v="23796.32"/>
  </r>
  <r>
    <x v="164"/>
    <x v="156"/>
    <x v="2"/>
    <n v="5019.29"/>
    <n v="9621.58"/>
    <n v="14453.87"/>
    <n v="19052.16"/>
    <n v="23980.45"/>
    <n v="26222.98"/>
    <n v="34075.03"/>
    <n v="39071.32"/>
    <n v="44041.61"/>
    <n v="49126.9"/>
    <n v="53873.19"/>
    <n v="58732.480000000003"/>
  </r>
  <r>
    <x v="165"/>
    <x v="157"/>
    <x v="2"/>
    <n v="5256.29"/>
    <n v="10082.58"/>
    <n v="15146.869999999999"/>
    <n v="20163.16"/>
    <n v="25054.45"/>
    <n v="29902.74"/>
    <n v="34638.03"/>
    <n v="39823.32"/>
    <n v="45007.61"/>
    <n v="49920.9"/>
    <n v="54659.19"/>
    <n v="59198.479999999996"/>
  </r>
  <r>
    <x v="166"/>
    <x v="158"/>
    <x v="3"/>
    <n v="12313.69"/>
    <n v="23623.38"/>
    <n v="35428.07"/>
    <n v="47068.76"/>
    <n v="58882.45"/>
    <n v="68033.37999999999"/>
    <n v="82629.83"/>
    <n v="94761.52"/>
    <n v="106892.21"/>
    <n v="118841.90000000001"/>
    <n v="130267.59"/>
    <n v="141727.28"/>
  </r>
  <r>
    <x v="167"/>
    <x v="159"/>
    <x v="1"/>
    <n v="0"/>
    <n v="0"/>
    <n v="0"/>
    <n v="0"/>
    <n v="0"/>
    <n v="0"/>
    <n v="0"/>
    <n v="0"/>
    <n v="0"/>
    <n v="0"/>
    <n v="0"/>
    <n v="0"/>
  </r>
  <r>
    <x v="168"/>
    <x v="160"/>
    <x v="2"/>
    <n v="193.21"/>
    <n v="311.8"/>
    <n v="599.63"/>
    <n v="796.84"/>
    <n v="991.05000000000007"/>
    <n v="1188.26"/>
    <n v="1381.47"/>
    <n v="1583.6799999999998"/>
    <n v="1779.89"/>
    <n v="1971.1"/>
    <n v="2178.31"/>
    <n v="2378.52"/>
  </r>
  <r>
    <x v="169"/>
    <x v="161"/>
    <x v="2"/>
    <n v="5437.3499999999995"/>
    <n v="11476.7"/>
    <n v="17062.05"/>
    <n v="22602.400000000001"/>
    <n v="28790.750000000004"/>
    <n v="34964.1"/>
    <n v="40756.449999999997"/>
    <n v="46596.800000000003"/>
    <n v="52520.149999999994"/>
    <n v="58465.5"/>
    <n v="64465.850000000006"/>
    <n v="70596.2"/>
  </r>
  <r>
    <x v="170"/>
    <x v="162"/>
    <x v="2"/>
    <n v="973.06"/>
    <n v="2003.12"/>
    <n v="2946.1800000000003"/>
    <n v="3963.2400000000002"/>
    <n v="4929.3"/>
    <n v="5942.36"/>
    <n v="6911.4199999999992"/>
    <n v="7935.4800000000005"/>
    <n v="8949.5400000000009"/>
    <n v="9955.6"/>
    <n v="10952.66"/>
    <n v="12020.72"/>
  </r>
  <r>
    <x v="171"/>
    <x v="163"/>
    <x v="3"/>
    <n v="6603.62"/>
    <n v="13791.619999999999"/>
    <n v="20607.86"/>
    <n v="27362.480000000003"/>
    <n v="34711.1"/>
    <n v="42094.720000000001"/>
    <n v="49049.34"/>
    <n v="56115.96"/>
    <n v="63249.58"/>
    <n v="70392.2"/>
    <n v="77596.820000000007"/>
    <n v="84995.44"/>
  </r>
  <r>
    <x v="172"/>
    <x v="164"/>
    <x v="1"/>
    <n v="0"/>
    <n v="0"/>
    <n v="0"/>
    <n v="0"/>
    <n v="0"/>
    <n v="0"/>
    <n v="0"/>
    <n v="0"/>
    <n v="0"/>
    <n v="0"/>
    <n v="0"/>
    <n v="0"/>
  </r>
  <r>
    <x v="173"/>
    <x v="165"/>
    <x v="2"/>
    <n v="0"/>
    <n v="0"/>
    <n v="0"/>
    <n v="0"/>
    <n v="0"/>
    <n v="0"/>
    <n v="0"/>
    <n v="0"/>
    <n v="0"/>
    <n v="0"/>
    <n v="0"/>
    <n v="0"/>
  </r>
  <r>
    <x v="174"/>
    <x v="166"/>
    <x v="2"/>
    <n v="0"/>
    <n v="0"/>
    <n v="0"/>
    <n v="0"/>
    <n v="0"/>
    <n v="0"/>
    <n v="0"/>
    <n v="0"/>
    <n v="0"/>
    <n v="0"/>
    <n v="0"/>
    <n v="0"/>
  </r>
  <r>
    <x v="175"/>
    <x v="167"/>
    <x v="2"/>
    <n v="0"/>
    <n v="0"/>
    <n v="0"/>
    <n v="0"/>
    <n v="0"/>
    <n v="0"/>
    <n v="0"/>
    <n v="0"/>
    <n v="0"/>
    <n v="0"/>
    <n v="0"/>
    <n v="0"/>
  </r>
  <r>
    <x v="176"/>
    <x v="168"/>
    <x v="3"/>
    <n v="0"/>
    <n v="0"/>
    <n v="0"/>
    <n v="0"/>
    <n v="0"/>
    <n v="0"/>
    <n v="0"/>
    <n v="0"/>
    <n v="0"/>
    <n v="0"/>
    <n v="0"/>
    <n v="0"/>
  </r>
  <r>
    <x v="177"/>
    <x v="169"/>
    <x v="1"/>
    <n v="0"/>
    <n v="0"/>
    <n v="0"/>
    <n v="0"/>
    <n v="0"/>
    <n v="0"/>
    <n v="0"/>
    <n v="0"/>
    <n v="0"/>
    <n v="0"/>
    <n v="0"/>
    <n v="0"/>
  </r>
  <r>
    <x v="178"/>
    <x v="170"/>
    <x v="2"/>
    <n v="0"/>
    <n v="0"/>
    <n v="0"/>
    <n v="0"/>
    <n v="0"/>
    <n v="0"/>
    <n v="0"/>
    <n v="0"/>
    <n v="0"/>
    <n v="0"/>
    <n v="0"/>
    <n v="0"/>
  </r>
  <r>
    <x v="179"/>
    <x v="171"/>
    <x v="2"/>
    <n v="0"/>
    <n v="0"/>
    <n v="0"/>
    <n v="0"/>
    <n v="0"/>
    <n v="0"/>
    <n v="0"/>
    <n v="0"/>
    <n v="0"/>
    <n v="0"/>
    <n v="0"/>
    <n v="0"/>
  </r>
  <r>
    <x v="180"/>
    <x v="172"/>
    <x v="2"/>
    <n v="0"/>
    <n v="0"/>
    <n v="0"/>
    <n v="0"/>
    <n v="0"/>
    <n v="0"/>
    <n v="0"/>
    <n v="0"/>
    <n v="0"/>
    <n v="0"/>
    <n v="0"/>
    <n v="0"/>
  </r>
  <r>
    <x v="181"/>
    <x v="173"/>
    <x v="2"/>
    <n v="0"/>
    <n v="0"/>
    <n v="0"/>
    <n v="0"/>
    <n v="0"/>
    <n v="0"/>
    <n v="0"/>
    <n v="0"/>
    <n v="0"/>
    <n v="0"/>
    <n v="0"/>
    <n v="0"/>
  </r>
  <r>
    <x v="182"/>
    <x v="174"/>
    <x v="2"/>
    <n v="0"/>
    <n v="0"/>
    <n v="0"/>
    <n v="0"/>
    <n v="0"/>
    <n v="0"/>
    <n v="0"/>
    <n v="0"/>
    <n v="0"/>
    <n v="0"/>
    <n v="0"/>
    <n v="0"/>
  </r>
  <r>
    <x v="183"/>
    <x v="175"/>
    <x v="3"/>
    <n v="0"/>
    <n v="0"/>
    <n v="0"/>
    <n v="0"/>
    <n v="0"/>
    <n v="0"/>
    <n v="0"/>
    <n v="0"/>
    <n v="0"/>
    <n v="0"/>
    <n v="0"/>
    <n v="0"/>
  </r>
  <r>
    <x v="184"/>
    <x v="176"/>
    <x v="3"/>
    <n v="546398.76"/>
    <n v="1082400.8400000001"/>
    <n v="1715598.23"/>
    <n v="2301064.7599999998"/>
    <n v="2918248.51"/>
    <n v="3563176.3"/>
    <n v="4170992.52"/>
    <n v="4760798.1100000003"/>
    <n v="5356592.57"/>
    <n v="5996477.54"/>
    <n v="6657144.8799999999"/>
    <n v="7367780.3899999997"/>
  </r>
  <r>
    <x v="185"/>
    <x v="177"/>
    <x v="0"/>
    <n v="-2893172.46"/>
    <n v="-2910933.09"/>
    <n v="-2846044.79"/>
    <n v="-2845432.5500000003"/>
    <n v="-2843123.12"/>
    <n v="-2846245.83"/>
    <n v="-2872916.67"/>
    <n v="-2891136.44"/>
    <n v="-2943984.14"/>
    <n v="-2979251.99"/>
    <n v="-3027623.69"/>
    <n v="-6325984.830000001"/>
  </r>
  <r>
    <x v="186"/>
    <x v="178"/>
    <x v="1"/>
    <n v="0"/>
    <n v="0"/>
    <n v="0"/>
    <n v="0"/>
    <n v="0"/>
    <n v="0"/>
    <n v="0"/>
    <n v="0"/>
    <n v="0"/>
    <n v="0"/>
    <n v="0"/>
    <n v="0"/>
  </r>
  <r>
    <x v="187"/>
    <x v="179"/>
    <x v="2"/>
    <n v="0"/>
    <n v="0"/>
    <n v="0"/>
    <n v="0"/>
    <n v="0"/>
    <n v="0"/>
    <n v="0"/>
    <n v="0"/>
    <n v="0"/>
    <n v="0"/>
    <n v="0"/>
    <n v="0"/>
  </r>
  <r>
    <x v="188"/>
    <x v="180"/>
    <x v="2"/>
    <n v="0"/>
    <n v="0"/>
    <n v="0"/>
    <n v="0"/>
    <n v="0"/>
    <n v="0"/>
    <n v="0"/>
    <n v="0"/>
    <n v="0"/>
    <n v="0"/>
    <n v="0"/>
    <n v="0"/>
  </r>
  <r>
    <x v="189"/>
    <x v="181"/>
    <x v="2"/>
    <n v="0"/>
    <n v="0"/>
    <n v="0"/>
    <n v="0"/>
    <n v="0"/>
    <n v="0"/>
    <n v="0"/>
    <n v="0"/>
    <n v="0"/>
    <n v="0"/>
    <n v="0"/>
    <n v="0"/>
  </r>
  <r>
    <x v="190"/>
    <x v="182"/>
    <x v="2"/>
    <n v="0"/>
    <n v="0"/>
    <n v="0"/>
    <n v="0"/>
    <n v="0"/>
    <n v="0"/>
    <n v="0"/>
    <n v="0"/>
    <n v="0"/>
    <n v="0"/>
    <n v="0"/>
    <n v="0"/>
  </r>
  <r>
    <x v="191"/>
    <x v="183"/>
    <x v="2"/>
    <n v="0.01"/>
    <n v="0.01"/>
    <n v="0.01"/>
    <n v="0.02"/>
    <n v="0.02"/>
    <n v="0.02"/>
    <n v="0.02"/>
    <n v="0.03"/>
    <n v="0.03"/>
    <n v="0.03"/>
    <n v="0.03"/>
    <n v="0.03"/>
  </r>
  <r>
    <x v="192"/>
    <x v="184"/>
    <x v="2"/>
    <n v="0.02"/>
    <n v="0.02"/>
    <n v="0.02"/>
    <n v="0.02"/>
    <n v="0.04"/>
    <n v="0.04"/>
    <n v="0.03"/>
    <n v="0.05"/>
    <n v="0.04"/>
    <n v="0.03"/>
    <n v="0.04"/>
    <n v="0.05"/>
  </r>
  <r>
    <x v="193"/>
    <x v="185"/>
    <x v="2"/>
    <n v="0"/>
    <n v="0"/>
    <n v="0"/>
    <n v="0"/>
    <n v="0"/>
    <n v="0"/>
    <n v="0"/>
    <n v="0"/>
    <n v="0"/>
    <n v="0"/>
    <n v="0"/>
    <n v="0"/>
  </r>
  <r>
    <x v="194"/>
    <x v="186"/>
    <x v="2"/>
    <n v="0"/>
    <n v="0"/>
    <n v="0"/>
    <n v="0"/>
    <n v="0"/>
    <n v="0"/>
    <n v="0"/>
    <n v="0"/>
    <n v="0"/>
    <n v="0"/>
    <n v="0"/>
    <n v="0"/>
  </r>
  <r>
    <x v="195"/>
    <x v="187"/>
    <x v="3"/>
    <n v="0.03"/>
    <n v="0.03"/>
    <n v="0.03"/>
    <n v="0.04"/>
    <n v="0.06"/>
    <n v="0.06"/>
    <n v="0.05"/>
    <n v="0.08"/>
    <n v="7.0000000000000007E-2"/>
    <n v="0.06"/>
    <n v="7.0000000000000007E-2"/>
    <n v="0.08"/>
  </r>
  <r>
    <x v="196"/>
    <x v="188"/>
    <x v="1"/>
    <n v="0"/>
    <n v="0"/>
    <n v="0"/>
    <n v="0"/>
    <n v="0"/>
    <n v="0"/>
    <n v="0"/>
    <n v="0"/>
    <n v="0"/>
    <n v="0"/>
    <n v="0"/>
    <n v="0"/>
  </r>
  <r>
    <x v="197"/>
    <x v="189"/>
    <x v="2"/>
    <n v="0"/>
    <n v="0"/>
    <n v="0"/>
    <n v="0"/>
    <n v="0"/>
    <n v="0"/>
    <n v="0"/>
    <n v="0"/>
    <n v="0"/>
    <n v="0"/>
    <n v="0"/>
    <n v="0"/>
  </r>
  <r>
    <x v="198"/>
    <x v="190"/>
    <x v="2"/>
    <n v="0"/>
    <n v="0"/>
    <n v="0"/>
    <n v="0"/>
    <n v="0"/>
    <n v="0"/>
    <n v="0"/>
    <n v="0"/>
    <n v="0"/>
    <n v="0"/>
    <n v="0"/>
    <n v="0"/>
  </r>
  <r>
    <x v="199"/>
    <x v="191"/>
    <x v="2"/>
    <n v="0"/>
    <n v="0"/>
    <n v="0"/>
    <n v="0"/>
    <n v="0"/>
    <n v="0"/>
    <n v="0"/>
    <n v="0"/>
    <n v="0"/>
    <n v="0"/>
    <n v="0"/>
    <n v="0"/>
  </r>
  <r>
    <x v="200"/>
    <x v="192"/>
    <x v="2"/>
    <n v="0"/>
    <n v="0"/>
    <n v="0"/>
    <n v="0"/>
    <n v="0"/>
    <n v="0"/>
    <n v="0"/>
    <n v="0"/>
    <n v="0"/>
    <n v="0"/>
    <n v="0"/>
    <n v="0"/>
  </r>
  <r>
    <x v="201"/>
    <x v="193"/>
    <x v="2"/>
    <n v="0"/>
    <n v="0"/>
    <n v="0"/>
    <n v="0"/>
    <n v="0"/>
    <n v="0"/>
    <n v="0"/>
    <n v="0"/>
    <n v="0"/>
    <n v="0"/>
    <n v="0"/>
    <n v="0"/>
  </r>
  <r>
    <x v="202"/>
    <x v="194"/>
    <x v="2"/>
    <n v="0"/>
    <n v="0"/>
    <n v="0"/>
    <n v="0"/>
    <n v="0"/>
    <n v="0"/>
    <n v="0"/>
    <n v="0"/>
    <n v="0"/>
    <n v="0"/>
    <n v="0"/>
    <n v="0"/>
  </r>
  <r>
    <x v="203"/>
    <x v="195"/>
    <x v="2"/>
    <n v="0"/>
    <n v="0"/>
    <n v="0"/>
    <n v="0"/>
    <n v="0"/>
    <n v="0"/>
    <n v="0"/>
    <n v="0"/>
    <n v="0"/>
    <n v="0"/>
    <n v="0"/>
    <n v="0"/>
  </r>
  <r>
    <x v="204"/>
    <x v="196"/>
    <x v="3"/>
    <n v="0"/>
    <n v="0"/>
    <n v="0"/>
    <n v="0"/>
    <n v="0"/>
    <n v="0"/>
    <n v="0"/>
    <n v="0"/>
    <n v="0"/>
    <n v="0"/>
    <n v="0"/>
    <n v="0"/>
  </r>
  <r>
    <x v="205"/>
    <x v="197"/>
    <x v="1"/>
    <n v="0"/>
    <n v="0"/>
    <n v="0"/>
    <n v="0"/>
    <n v="0"/>
    <n v="0"/>
    <n v="0"/>
    <n v="0"/>
    <n v="0"/>
    <n v="0"/>
    <n v="0"/>
    <n v="0"/>
  </r>
  <r>
    <x v="206"/>
    <x v="198"/>
    <x v="2"/>
    <n v="0"/>
    <n v="0"/>
    <n v="0"/>
    <n v="0"/>
    <n v="0"/>
    <n v="0"/>
    <n v="0"/>
    <n v="0"/>
    <n v="0"/>
    <n v="0"/>
    <n v="0"/>
    <n v="0"/>
  </r>
  <r>
    <x v="207"/>
    <x v="199"/>
    <x v="2"/>
    <n v="0"/>
    <n v="0"/>
    <n v="0"/>
    <n v="0"/>
    <n v="0"/>
    <n v="0"/>
    <n v="0"/>
    <n v="0"/>
    <n v="0"/>
    <n v="0"/>
    <n v="0"/>
    <n v="0"/>
  </r>
  <r>
    <x v="208"/>
    <x v="200"/>
    <x v="2"/>
    <n v="0"/>
    <n v="0"/>
    <n v="0"/>
    <n v="0"/>
    <n v="0"/>
    <n v="0"/>
    <n v="0"/>
    <n v="0"/>
    <n v="0"/>
    <n v="0"/>
    <n v="0"/>
    <n v="0"/>
  </r>
  <r>
    <x v="209"/>
    <x v="201"/>
    <x v="2"/>
    <n v="0"/>
    <n v="0"/>
    <n v="0"/>
    <n v="0"/>
    <n v="0"/>
    <n v="0"/>
    <n v="0"/>
    <n v="0"/>
    <n v="0"/>
    <n v="0"/>
    <n v="0"/>
    <n v="0"/>
  </r>
  <r>
    <x v="210"/>
    <x v="202"/>
    <x v="2"/>
    <n v="0"/>
    <n v="0"/>
    <n v="0"/>
    <n v="0"/>
    <n v="0"/>
    <n v="0"/>
    <n v="0"/>
    <n v="0"/>
    <n v="0"/>
    <n v="0"/>
    <n v="0"/>
    <n v="0"/>
  </r>
  <r>
    <x v="211"/>
    <x v="203"/>
    <x v="3"/>
    <n v="0"/>
    <n v="0"/>
    <n v="0"/>
    <n v="0"/>
    <n v="0"/>
    <n v="0"/>
    <n v="0"/>
    <n v="0"/>
    <n v="0"/>
    <n v="0"/>
    <n v="0"/>
    <n v="0"/>
  </r>
  <r>
    <x v="212"/>
    <x v="204"/>
    <x v="1"/>
    <n v="0"/>
    <n v="0"/>
    <n v="0"/>
    <n v="0"/>
    <n v="0"/>
    <n v="0"/>
    <n v="0"/>
    <n v="0"/>
    <n v="0"/>
    <n v="0"/>
    <n v="0"/>
    <n v="0"/>
  </r>
  <r>
    <x v="213"/>
    <x v="205"/>
    <x v="2"/>
    <n v="0"/>
    <n v="0"/>
    <n v="0"/>
    <n v="0"/>
    <n v="0"/>
    <n v="0"/>
    <n v="0"/>
    <n v="0"/>
    <n v="0"/>
    <n v="0"/>
    <n v="0"/>
    <n v="0"/>
  </r>
  <r>
    <x v="214"/>
    <x v="206"/>
    <x v="2"/>
    <n v="0"/>
    <n v="0"/>
    <n v="0"/>
    <n v="0"/>
    <n v="0"/>
    <n v="0"/>
    <n v="0"/>
    <n v="0"/>
    <n v="0"/>
    <n v="0"/>
    <n v="0"/>
    <n v="0"/>
  </r>
  <r>
    <x v="215"/>
    <x v="207"/>
    <x v="3"/>
    <n v="0"/>
    <n v="0"/>
    <n v="0"/>
    <n v="0"/>
    <n v="0"/>
    <n v="0"/>
    <n v="0"/>
    <n v="0"/>
    <n v="0"/>
    <n v="0"/>
    <n v="0"/>
    <n v="0"/>
  </r>
  <r>
    <x v="216"/>
    <x v="208"/>
    <x v="0"/>
    <n v="-2893172.43"/>
    <n v="-2910933.06"/>
    <n v="-2846044.76"/>
    <n v="-2845432.5100000002"/>
    <n v="-2843123.06"/>
    <n v="-2846245.77"/>
    <n v="-2872916.62"/>
    <n v="-2891136.36"/>
    <n v="-2943984.0700000003"/>
    <n v="-2979251.93"/>
    <n v="-3027623.62"/>
    <n v="-6325984.7500000009"/>
  </r>
  <r>
    <x v="217"/>
    <x v="209"/>
    <x v="0"/>
    <n v="-2893172.43"/>
    <n v="-2910933.06"/>
    <n v="-2846044.76"/>
    <n v="-2845432.5100000002"/>
    <n v="-2843123.06"/>
    <n v="-2846245.77"/>
    <n v="-2872916.62"/>
    <n v="-2891136.36"/>
    <n v="-2943984.0700000003"/>
    <n v="-2979251.93"/>
    <n v="-3027623.62"/>
    <n v="-6325984.7500000009"/>
  </r>
  <r>
    <x v="218"/>
    <x v="0"/>
    <x v="2"/>
    <n v="0"/>
    <n v="0"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showDrill="0" itemPrintTitles="1" createdVersion="4" indent="0" compact="0" compactData="0" multipleFieldFilters="0">
  <location ref="C6:Q226" firstHeaderRow="0" firstDataRow="1" firstDataCol="3"/>
  <pivotFields count="15">
    <pivotField axis="axisRow" compact="0" outline="0" showAll="0" defaultSubtotal="0">
      <items count="21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5"/>
        <item x="116"/>
        <item x="117"/>
        <item x="119"/>
        <item x="120"/>
        <item x="122"/>
        <item x="123"/>
        <item x="124"/>
        <item x="125"/>
        <item x="126"/>
        <item x="127"/>
        <item x="130"/>
        <item x="132"/>
        <item x="134"/>
        <item x="135"/>
        <item x="136"/>
        <item x="137"/>
        <item x="138"/>
        <item x="140"/>
        <item x="142"/>
        <item x="143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113"/>
        <item x="114"/>
        <item x="118"/>
        <item x="121"/>
        <item x="133"/>
        <item x="139"/>
        <item x="141"/>
        <item x="144"/>
        <item x="0"/>
        <item x="26"/>
        <item x="27"/>
        <item x="28"/>
        <item x="128"/>
        <item x="129"/>
        <item x="131"/>
        <item x="218"/>
      </items>
    </pivotField>
    <pivotField axis="axisRow" compact="0" outline="0" showAll="0" defaultSubtotal="0">
      <items count="213">
        <item x="15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6"/>
        <item x="17"/>
        <item x="18"/>
        <item x="19"/>
        <item x="20"/>
        <item x="21"/>
        <item x="22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9"/>
        <item x="101"/>
        <item x="107"/>
        <item x="124"/>
        <item x="127"/>
        <item x="128"/>
        <item x="129"/>
        <item x="130"/>
        <item x="132"/>
        <item x="134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57"/>
        <item x="149"/>
        <item x="151"/>
        <item x="152"/>
        <item x="153"/>
        <item x="154"/>
        <item x="155"/>
        <item x="156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202"/>
        <item x="198"/>
        <item x="199"/>
        <item x="200"/>
        <item x="201"/>
        <item x="204"/>
        <item x="205"/>
        <item x="206"/>
        <item x="207"/>
        <item x="208"/>
        <item x="209"/>
        <item x="14"/>
        <item x="15"/>
        <item x="23"/>
        <item x="24"/>
        <item x="25"/>
        <item x="98"/>
        <item x="100"/>
        <item x="102"/>
        <item x="103"/>
        <item x="104"/>
        <item x="105"/>
        <item x="106"/>
        <item x="108"/>
        <item x="109"/>
        <item x="110"/>
        <item x="111"/>
        <item x="112"/>
        <item m="1" x="210"/>
        <item x="114"/>
        <item x="115"/>
        <item x="116"/>
        <item x="117"/>
        <item x="118"/>
        <item x="119"/>
        <item m="1" x="212"/>
        <item x="125"/>
        <item x="126"/>
        <item x="131"/>
        <item x="133"/>
        <item x="135"/>
        <item x="136"/>
        <item x="197"/>
        <item m="1" x="211"/>
        <item x="0"/>
        <item x="26"/>
        <item x="27"/>
        <item x="28"/>
        <item x="113"/>
        <item x="120"/>
        <item x="121"/>
        <item x="122"/>
        <item x="123"/>
        <item x="203"/>
      </items>
    </pivotField>
    <pivotField axis="axisRow" compact="0" outline="0" showAll="0" defaultSubtotal="0">
      <items count="5">
        <item x="1"/>
        <item x="3"/>
        <item x="4"/>
        <item x="2"/>
        <item x="0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3">
    <field x="0"/>
    <field x="1"/>
    <field x="2"/>
  </rowFields>
  <rowItems count="220">
    <i>
      <x/>
      <x v="1"/>
      <x/>
    </i>
    <i>
      <x v="1"/>
      <x v="2"/>
      <x/>
    </i>
    <i>
      <x v="2"/>
      <x v="3"/>
      <x/>
    </i>
    <i>
      <x v="3"/>
      <x v="4"/>
      <x v="3"/>
    </i>
    <i>
      <x v="4"/>
      <x v="5"/>
      <x v="3"/>
    </i>
    <i>
      <x v="5"/>
      <x v="6"/>
      <x v="3"/>
    </i>
    <i>
      <x v="6"/>
      <x v="7"/>
      <x v="3"/>
    </i>
    <i>
      <x v="7"/>
      <x v="8"/>
      <x v="1"/>
    </i>
    <i>
      <x v="8"/>
      <x v="9"/>
      <x/>
    </i>
    <i>
      <x v="9"/>
      <x v="10"/>
      <x v="3"/>
    </i>
    <i>
      <x v="10"/>
      <x v="11"/>
      <x v="3"/>
    </i>
    <i>
      <x v="11"/>
      <x v="12"/>
      <x v="1"/>
    </i>
    <i>
      <x v="12"/>
      <x v="13"/>
      <x/>
    </i>
    <i>
      <x v="13"/>
      <x v="170"/>
      <x v="3"/>
    </i>
    <i>
      <x v="14"/>
      <x v="171"/>
      <x v="3"/>
    </i>
    <i>
      <x v="15"/>
      <x v="14"/>
      <x v="3"/>
    </i>
    <i>
      <x v="16"/>
      <x v="15"/>
      <x v="3"/>
    </i>
    <i>
      <x v="17"/>
      <x v="16"/>
      <x v="1"/>
    </i>
    <i>
      <x v="18"/>
      <x v="17"/>
      <x/>
    </i>
    <i>
      <x v="19"/>
      <x v="18"/>
      <x v="3"/>
    </i>
    <i>
      <x v="20"/>
      <x v="19"/>
      <x v="1"/>
    </i>
    <i>
      <x v="21"/>
      <x v="20"/>
      <x/>
    </i>
    <i>
      <x v="22"/>
      <x v="172"/>
      <x v="3"/>
    </i>
    <i>
      <x v="23"/>
      <x v="173"/>
      <x v="3"/>
    </i>
    <i>
      <x v="24"/>
      <x v="174"/>
      <x v="3"/>
    </i>
    <i>
      <x v="25"/>
      <x v="21"/>
      <x v="1"/>
    </i>
    <i>
      <x v="26"/>
      <x v="22"/>
      <x v="1"/>
    </i>
    <i>
      <x v="27"/>
      <x v="23"/>
      <x/>
    </i>
    <i>
      <x v="28"/>
      <x v="24"/>
      <x/>
    </i>
    <i>
      <x v="29"/>
      <x v="24"/>
      <x v="3"/>
    </i>
    <i>
      <x v="30"/>
      <x v="25"/>
      <x v="3"/>
    </i>
    <i>
      <x v="31"/>
      <x v="26"/>
      <x v="3"/>
    </i>
    <i>
      <x v="32"/>
      <x v="27"/>
      <x v="3"/>
    </i>
    <i>
      <x v="33"/>
      <x v="28"/>
      <x v="1"/>
    </i>
    <i>
      <x v="34"/>
      <x v="29"/>
      <x/>
    </i>
    <i>
      <x v="35"/>
      <x v="29"/>
      <x v="3"/>
    </i>
    <i>
      <x v="36"/>
      <x v="25"/>
      <x v="3"/>
    </i>
    <i>
      <x v="37"/>
      <x v="26"/>
      <x v="3"/>
    </i>
    <i>
      <x v="38"/>
      <x v="30"/>
      <x v="3"/>
    </i>
    <i>
      <x v="39"/>
      <x v="31"/>
      <x v="1"/>
    </i>
    <i>
      <x v="40"/>
      <x v="32"/>
      <x/>
    </i>
    <i>
      <x v="41"/>
      <x v="32"/>
      <x v="3"/>
    </i>
    <i>
      <x v="42"/>
      <x v="25"/>
      <x v="3"/>
    </i>
    <i>
      <x v="43"/>
      <x v="26"/>
      <x v="3"/>
    </i>
    <i>
      <x v="44"/>
      <x v="33"/>
      <x v="3"/>
    </i>
    <i>
      <x v="45"/>
      <x v="34"/>
      <x v="1"/>
    </i>
    <i>
      <x v="46"/>
      <x v="35"/>
      <x v="1"/>
    </i>
    <i>
      <x v="47"/>
      <x v="36"/>
      <x v="1"/>
    </i>
    <i>
      <x v="48"/>
      <x v="37"/>
      <x v="2"/>
    </i>
    <i>
      <x v="49"/>
      <x v="38"/>
      <x/>
    </i>
    <i>
      <x v="50"/>
      <x v="39"/>
      <x/>
    </i>
    <i>
      <x v="51"/>
      <x v="40"/>
      <x v="3"/>
    </i>
    <i>
      <x v="52"/>
      <x v="41"/>
      <x/>
    </i>
    <i>
      <x v="53"/>
      <x v="42"/>
      <x v="3"/>
    </i>
    <i>
      <x v="54"/>
      <x v="43"/>
      <x v="1"/>
    </i>
    <i>
      <x v="55"/>
      <x v="44"/>
      <x/>
    </i>
    <i>
      <x v="56"/>
      <x v="45"/>
      <x v="3"/>
    </i>
    <i>
      <x v="57"/>
      <x v="46"/>
      <x v="3"/>
    </i>
    <i>
      <x v="58"/>
      <x v="47"/>
      <x v="3"/>
    </i>
    <i>
      <x v="59"/>
      <x v="48"/>
      <x v="1"/>
    </i>
    <i>
      <x v="60"/>
      <x v="49"/>
      <x/>
    </i>
    <i>
      <x v="61"/>
      <x v="49"/>
      <x v="3"/>
    </i>
    <i>
      <x v="62"/>
      <x v="50"/>
      <x v="1"/>
    </i>
    <i>
      <x v="63"/>
      <x v="51"/>
      <x/>
    </i>
    <i>
      <x v="64"/>
      <x v="52"/>
      <x v="3"/>
    </i>
    <i>
      <x v="65"/>
      <x v="53"/>
      <x v="3"/>
    </i>
    <i>
      <x v="66"/>
      <x v="54"/>
      <x v="1"/>
    </i>
    <i>
      <x v="67"/>
      <x v="55"/>
      <x/>
    </i>
    <i>
      <x v="68"/>
      <x v="56"/>
      <x v="3"/>
    </i>
    <i>
      <x v="69"/>
      <x v="57"/>
      <x v="3"/>
    </i>
    <i>
      <x v="70"/>
      <x v="58"/>
      <x/>
    </i>
    <i>
      <x v="71"/>
      <x v="59"/>
      <x v="3"/>
    </i>
    <i>
      <x v="72"/>
      <x v="60"/>
      <x v="3"/>
    </i>
    <i>
      <x v="73"/>
      <x v="61"/>
      <x v="3"/>
    </i>
    <i>
      <x v="74"/>
      <x v="62"/>
      <x v="3"/>
    </i>
    <i>
      <x v="75"/>
      <x v="63"/>
      <x v="3"/>
    </i>
    <i>
      <x v="76"/>
      <x v="64"/>
      <x v="3"/>
    </i>
    <i>
      <x v="77"/>
      <x v="65"/>
      <x v="3"/>
    </i>
    <i>
      <x v="78"/>
      <x v="66"/>
      <x v="3"/>
    </i>
    <i>
      <x v="79"/>
      <x v="67"/>
      <x v="3"/>
    </i>
    <i>
      <x v="80"/>
      <x v="68"/>
      <x v="3"/>
    </i>
    <i>
      <x v="81"/>
      <x v="69"/>
      <x v="3"/>
    </i>
    <i>
      <x v="82"/>
      <x v="70"/>
      <x v="1"/>
    </i>
    <i>
      <x v="83"/>
      <x v="71"/>
      <x/>
    </i>
    <i>
      <x v="84"/>
      <x v="72"/>
      <x v="3"/>
    </i>
    <i>
      <x v="85"/>
      <x v="73"/>
      <x v="3"/>
    </i>
    <i>
      <x v="86"/>
      <x v="74"/>
      <x v="1"/>
    </i>
    <i>
      <x v="87"/>
      <x v="75"/>
      <x v="1"/>
    </i>
    <i>
      <x v="88"/>
      <x v="76"/>
      <x/>
    </i>
    <i>
      <x v="89"/>
      <x v="77"/>
      <x v="3"/>
    </i>
    <i>
      <x v="90"/>
      <x v="78"/>
      <x v="3"/>
    </i>
    <i>
      <x v="91"/>
      <x v="79"/>
      <x v="3"/>
    </i>
    <i>
      <x v="92"/>
      <x v="80"/>
      <x v="1"/>
    </i>
    <i>
      <x v="93"/>
      <x v="81"/>
      <x v="1"/>
    </i>
    <i>
      <x v="94"/>
      <x v="82"/>
      <x v="2"/>
    </i>
    <i>
      <x v="95"/>
      <x v="83"/>
      <x v="3"/>
    </i>
    <i>
      <x v="96"/>
      <x v="84"/>
      <x v="3"/>
    </i>
    <i>
      <x v="97"/>
      <x v="85"/>
      <x v="4"/>
    </i>
    <i>
      <x v="98"/>
      <x v="86"/>
      <x v="4"/>
    </i>
    <i>
      <x v="99"/>
      <x v="87"/>
      <x v="4"/>
    </i>
    <i>
      <x v="100"/>
      <x v="88"/>
      <x/>
    </i>
    <i>
      <x v="101"/>
      <x v="89"/>
      <x/>
    </i>
    <i>
      <x v="102"/>
      <x v="175"/>
      <x v="3"/>
    </i>
    <i>
      <x v="103"/>
      <x v="90"/>
      <x v="3"/>
    </i>
    <i>
      <x v="104"/>
      <x v="176"/>
      <x v="3"/>
    </i>
    <i>
      <x v="105"/>
      <x v="91"/>
      <x v="1"/>
    </i>
    <i>
      <x v="106"/>
      <x v="177"/>
      <x/>
    </i>
    <i>
      <x v="107"/>
      <x v="178"/>
      <x v="3"/>
    </i>
    <i>
      <x v="108"/>
      <x v="179"/>
      <x v="3"/>
    </i>
    <i>
      <x v="109"/>
      <x v="92"/>
      <x v="1"/>
    </i>
    <i>
      <x v="110"/>
      <x v="182"/>
      <x/>
    </i>
    <i>
      <x v="111"/>
      <x v="183"/>
      <x/>
    </i>
    <i>
      <x v="112"/>
      <x v="185"/>
      <x v="3"/>
    </i>
    <i>
      <x v="113"/>
      <x v="186"/>
      <x v="3"/>
    </i>
    <i>
      <x v="114"/>
      <x v="188"/>
      <x/>
    </i>
    <i>
      <x v="115"/>
      <x v="189"/>
      <x v="3"/>
    </i>
    <i>
      <x v="116"/>
      <x v="190"/>
      <x v="3"/>
    </i>
    <i>
      <x v="117"/>
      <x v="191"/>
      <x v="3"/>
    </i>
    <i>
      <x v="118"/>
      <x v="192"/>
      <x v="3"/>
    </i>
    <i>
      <x v="119"/>
      <x v="193"/>
      <x v="3"/>
    </i>
    <i>
      <x v="120"/>
      <x v="210"/>
      <x v="3"/>
    </i>
    <i>
      <x v="121"/>
      <x v="93"/>
      <x v="3"/>
    </i>
    <i>
      <x v="122"/>
      <x v="196"/>
      <x v="1"/>
    </i>
    <i>
      <x v="123"/>
      <x v="94"/>
      <x v="4"/>
    </i>
    <i>
      <x v="124"/>
      <x v="95"/>
      <x/>
    </i>
    <i>
      <x v="125"/>
      <x v="96"/>
      <x/>
    </i>
    <i>
      <x v="126"/>
      <x v="97"/>
      <x v="3"/>
    </i>
    <i>
      <x v="127"/>
      <x v="98"/>
      <x v="3"/>
    </i>
    <i>
      <x v="128"/>
      <x v="99"/>
      <x v="3"/>
    </i>
    <i>
      <x v="129"/>
      <x v="199"/>
      <x v="3"/>
    </i>
    <i>
      <x v="130"/>
      <x v="100"/>
      <x v="1"/>
    </i>
    <i>
      <x v="131"/>
      <x v="101"/>
      <x/>
    </i>
    <i>
      <x v="132"/>
      <x v="102"/>
      <x v="3"/>
    </i>
    <i>
      <x v="133"/>
      <x v="103"/>
      <x v="3"/>
    </i>
    <i>
      <x v="134"/>
      <x v="104"/>
      <x v="3"/>
    </i>
    <i>
      <x v="135"/>
      <x v="105"/>
      <x v="3"/>
    </i>
    <i>
      <x v="136"/>
      <x v="106"/>
      <x v="3"/>
    </i>
    <i>
      <x v="137"/>
      <x v="107"/>
      <x v="3"/>
    </i>
    <i>
      <x v="138"/>
      <x v="108"/>
      <x v="3"/>
    </i>
    <i>
      <x v="139"/>
      <x v="109"/>
      <x v="3"/>
    </i>
    <i>
      <x v="140"/>
      <x v="110"/>
      <x v="3"/>
    </i>
    <i>
      <x v="141"/>
      <x v="111"/>
      <x v="1"/>
    </i>
    <i>
      <x v="142"/>
      <x v="113"/>
      <x/>
    </i>
    <i>
      <x v="143"/>
      <x/>
      <x v="3"/>
    </i>
    <i>
      <x v="144"/>
      <x v="114"/>
      <x v="3"/>
    </i>
    <i>
      <x v="145"/>
      <x v="115"/>
      <x v="3"/>
    </i>
    <i>
      <x v="146"/>
      <x v="116"/>
      <x v="1"/>
    </i>
    <i>
      <x v="147"/>
      <x v="117"/>
      <x/>
    </i>
    <i>
      <x v="148"/>
      <x v="118"/>
      <x v="3"/>
    </i>
    <i>
      <x v="149"/>
      <x v="119"/>
      <x v="3"/>
    </i>
    <i>
      <x v="150"/>
      <x v="112"/>
      <x v="3"/>
    </i>
    <i>
      <x v="151"/>
      <x v="120"/>
      <x v="1"/>
    </i>
    <i>
      <x v="152"/>
      <x v="121"/>
      <x/>
    </i>
    <i>
      <x v="153"/>
      <x v="122"/>
      <x v="3"/>
    </i>
    <i>
      <x v="154"/>
      <x v="123"/>
      <x v="3"/>
    </i>
    <i>
      <x v="155"/>
      <x v="124"/>
      <x v="3"/>
    </i>
    <i>
      <x v="156"/>
      <x v="125"/>
      <x v="1"/>
    </i>
    <i>
      <x v="157"/>
      <x v="126"/>
      <x/>
    </i>
    <i>
      <x v="158"/>
      <x v="127"/>
      <x v="3"/>
    </i>
    <i>
      <x v="159"/>
      <x v="128"/>
      <x v="3"/>
    </i>
    <i>
      <x v="160"/>
      <x v="129"/>
      <x v="3"/>
    </i>
    <i>
      <x v="161"/>
      <x v="130"/>
      <x v="1"/>
    </i>
    <i>
      <x v="162"/>
      <x v="131"/>
      <x/>
    </i>
    <i>
      <x v="163"/>
      <x v="132"/>
      <x v="3"/>
    </i>
    <i>
      <x v="164"/>
      <x v="133"/>
      <x v="3"/>
    </i>
    <i>
      <x v="165"/>
      <x v="134"/>
      <x v="3"/>
    </i>
    <i>
      <x v="166"/>
      <x v="135"/>
      <x v="3"/>
    </i>
    <i>
      <x v="167"/>
      <x v="136"/>
      <x v="3"/>
    </i>
    <i>
      <x v="168"/>
      <x v="137"/>
      <x v="1"/>
    </i>
    <i>
      <x v="169"/>
      <x v="138"/>
      <x v="1"/>
    </i>
    <i>
      <x v="170"/>
      <x v="139"/>
      <x v="4"/>
    </i>
    <i>
      <x v="171"/>
      <x v="140"/>
      <x/>
    </i>
    <i>
      <x v="172"/>
      <x v="141"/>
      <x v="3"/>
    </i>
    <i>
      <x v="173"/>
      <x v="142"/>
      <x v="3"/>
    </i>
    <i>
      <x v="174"/>
      <x v="143"/>
      <x v="3"/>
    </i>
    <i>
      <x v="175"/>
      <x v="144"/>
      <x v="3"/>
    </i>
    <i>
      <x v="176"/>
      <x v="145"/>
      <x v="3"/>
    </i>
    <i>
      <x v="177"/>
      <x v="146"/>
      <x v="3"/>
    </i>
    <i>
      <x v="178"/>
      <x v="147"/>
      <x v="3"/>
    </i>
    <i>
      <x v="179"/>
      <x v="148"/>
      <x v="3"/>
    </i>
    <i>
      <x v="180"/>
      <x v="149"/>
      <x v="1"/>
    </i>
    <i>
      <x v="181"/>
      <x v="150"/>
      <x/>
    </i>
    <i>
      <x v="182"/>
      <x v="151"/>
      <x v="3"/>
    </i>
    <i>
      <x v="183"/>
      <x v="152"/>
      <x v="3"/>
    </i>
    <i>
      <x v="184"/>
      <x v="153"/>
      <x v="3"/>
    </i>
    <i>
      <x v="185"/>
      <x v="154"/>
      <x v="3"/>
    </i>
    <i>
      <x v="186"/>
      <x v="155"/>
      <x v="3"/>
    </i>
    <i>
      <x v="187"/>
      <x v="156"/>
      <x v="3"/>
    </i>
    <i>
      <x v="188"/>
      <x v="157"/>
      <x v="3"/>
    </i>
    <i>
      <x v="189"/>
      <x v="158"/>
      <x v="1"/>
    </i>
    <i>
      <x v="190"/>
      <x v="201"/>
      <x/>
    </i>
    <i>
      <x v="191"/>
      <x v="160"/>
      <x v="3"/>
    </i>
    <i>
      <x v="192"/>
      <x v="161"/>
      <x v="3"/>
    </i>
    <i>
      <x v="193"/>
      <x v="162"/>
      <x v="3"/>
    </i>
    <i>
      <x v="194"/>
      <x v="163"/>
      <x v="3"/>
    </i>
    <i>
      <x v="195"/>
      <x v="159"/>
      <x v="3"/>
    </i>
    <i>
      <x v="196"/>
      <x v="212"/>
      <x v="1"/>
    </i>
    <i>
      <x v="197"/>
      <x v="164"/>
      <x/>
    </i>
    <i>
      <x v="198"/>
      <x v="165"/>
      <x v="3"/>
    </i>
    <i>
      <x v="199"/>
      <x v="166"/>
      <x v="3"/>
    </i>
    <i>
      <x v="200"/>
      <x v="167"/>
      <x v="1"/>
    </i>
    <i>
      <x v="201"/>
      <x v="168"/>
      <x v="4"/>
    </i>
    <i>
      <x v="202"/>
      <x v="169"/>
      <x v="4"/>
    </i>
    <i>
      <x v="203"/>
      <x v="180"/>
      <x v="3"/>
    </i>
    <i>
      <x v="204"/>
      <x v="181"/>
      <x v="1"/>
    </i>
    <i>
      <x v="205"/>
      <x v="184"/>
      <x v="3"/>
    </i>
    <i>
      <x v="206"/>
      <x v="207"/>
      <x v="1"/>
    </i>
    <i>
      <x v="207"/>
      <x v="195"/>
      <x v="1"/>
    </i>
    <i>
      <x v="208"/>
      <x v="197"/>
      <x v="3"/>
    </i>
    <i>
      <x v="209"/>
      <x v="198"/>
      <x v="3"/>
    </i>
    <i>
      <x v="210"/>
      <x v="200"/>
      <x v="3"/>
    </i>
    <i>
      <x v="211"/>
      <x v="203"/>
      <x v="4"/>
    </i>
    <i>
      <x v="212"/>
      <x v="204"/>
      <x v="3"/>
    </i>
    <i>
      <x v="213"/>
      <x v="205"/>
      <x v="3"/>
    </i>
    <i>
      <x v="214"/>
      <x v="206"/>
      <x v="3"/>
    </i>
    <i>
      <x v="215"/>
      <x v="208"/>
      <x v="3"/>
    </i>
    <i>
      <x v="216"/>
      <x v="209"/>
      <x v="3"/>
    </i>
    <i>
      <x v="217"/>
      <x v="211"/>
      <x v="3"/>
    </i>
    <i>
      <x v="218"/>
      <x v="203"/>
      <x v="3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 January" fld="3" baseField="0" baseItem="0" numFmtId="164"/>
    <dataField name=" February" fld="4" baseField="0" baseItem="0" numFmtId="164"/>
    <dataField name=" March" fld="5" baseField="0" baseItem="0" numFmtId="164"/>
    <dataField name=" April" fld="6" baseField="1" baseItem="286" numFmtId="164"/>
    <dataField name=" May" fld="7" baseField="1" baseItem="286" numFmtId="164"/>
    <dataField name=" June" fld="8" baseField="1" baseItem="286" numFmtId="164"/>
    <dataField name=" July" fld="9" baseField="1" baseItem="286" numFmtId="164"/>
    <dataField name=" August" fld="10" baseField="1" baseItem="286" numFmtId="164"/>
    <dataField name=" September" fld="11" baseField="1" baseItem="286" numFmtId="164"/>
    <dataField name=" October" fld="12" baseField="1" baseItem="286" numFmtId="164"/>
    <dataField name=" November" fld="13" baseField="1" baseItem="286" numFmtId="164"/>
    <dataField name=" December" fld="14" baseField="0" baseItem="0" numFmtId="164"/>
  </dataFields>
  <formats count="2">
    <format dxfId="16">
      <pivotArea field="0" type="button" dataOnly="0" labelOnly="1" outline="0" axis="axisRow" fieldPosition="0"/>
    </format>
    <format dxfId="15">
      <pivotArea dataOnly="0" labelOnly="1" grandRow="1" outline="0" fieldPosition="0"/>
    </format>
  </formats>
  <pivotTableStyleInfo name="PivotStyleMedium9 2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LAccount" displayName="GLAccount" ref="D10:R230" totalsRowCount="1">
  <autoFilter ref="D10:R229" xr:uid="{00000000-0009-0000-0100-000001000000}"/>
  <tableColumns count="15">
    <tableColumn id="1" xr3:uid="{00000000-0010-0000-0000-000001000000}" name="Account No." totalsRowLabel="Total" dataDxfId="14"/>
    <tableColumn id="2" xr3:uid="{00000000-0010-0000-0000-000002000000}" name="Account Name" dataDxfId="13"/>
    <tableColumn id="3" xr3:uid="{00000000-0010-0000-0000-000003000000}" name="Account Type" dataDxfId="12"/>
    <tableColumn id="4" xr3:uid="{00000000-0010-0000-0000-000004000000}" name="January" totalsRowFunction="sum" dataDxfId="11"/>
    <tableColumn id="5" xr3:uid="{00000000-0010-0000-0000-000005000000}" name="February" totalsRowFunction="sum" dataDxfId="10"/>
    <tableColumn id="6" xr3:uid="{00000000-0010-0000-0000-000006000000}" name="March" totalsRowFunction="sum" dataDxfId="9"/>
    <tableColumn id="7" xr3:uid="{00000000-0010-0000-0000-000007000000}" name="April" totalsRowFunction="sum" dataDxfId="8"/>
    <tableColumn id="8" xr3:uid="{00000000-0010-0000-0000-000008000000}" name="May" totalsRowFunction="sum" dataDxfId="7"/>
    <tableColumn id="9" xr3:uid="{00000000-0010-0000-0000-000009000000}" name="June" totalsRowFunction="sum" dataDxfId="6"/>
    <tableColumn id="10" xr3:uid="{00000000-0010-0000-0000-00000A000000}" name="July" totalsRowFunction="sum" dataDxfId="5"/>
    <tableColumn id="11" xr3:uid="{00000000-0010-0000-0000-00000B000000}" name="August" totalsRowFunction="sum" dataDxfId="4"/>
    <tableColumn id="12" xr3:uid="{00000000-0010-0000-0000-00000C000000}" name="September" totalsRowFunction="sum" dataDxfId="3"/>
    <tableColumn id="13" xr3:uid="{00000000-0010-0000-0000-00000D000000}" name="October" totalsRowFunction="sum" dataDxfId="2"/>
    <tableColumn id="14" xr3:uid="{00000000-0010-0000-0000-00000E000000}" name="November" totalsRowFunction="sum" dataDxfId="1"/>
    <tableColumn id="15" xr3:uid="{00000000-0010-0000-0000-00000F000000}" name="December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26"/>
  <sheetViews>
    <sheetView showGridLines="0" tabSelected="1" workbookViewId="0">
      <pane ySplit="6" topLeftCell="A7" activePane="bottomLeft" state="frozen"/>
      <selection activeCell="B2" sqref="B2"/>
      <selection pane="bottomLeft"/>
    </sheetView>
  </sheetViews>
  <sheetFormatPr defaultRowHeight="15" x14ac:dyDescent="0.25"/>
  <cols>
    <col min="1" max="1" width="9.140625" hidden="1" customWidth="1"/>
    <col min="2" max="2" width="9.140625" customWidth="1"/>
    <col min="3" max="3" width="14" customWidth="1"/>
    <col min="4" max="4" width="31" customWidth="1"/>
    <col min="5" max="5" width="15.140625" customWidth="1"/>
    <col min="6" max="15" width="12.28515625" bestFit="1" customWidth="1"/>
    <col min="16" max="17" width="12.28515625" customWidth="1"/>
  </cols>
  <sheetData>
    <row r="1" spans="1:17" hidden="1" x14ac:dyDescent="0.25">
      <c r="A1" t="s">
        <v>183</v>
      </c>
    </row>
    <row r="3" spans="1:17" ht="22.5" x14ac:dyDescent="0.3">
      <c r="C3" s="19" t="s">
        <v>265</v>
      </c>
    </row>
    <row r="4" spans="1:17" ht="18.75" x14ac:dyDescent="0.3">
      <c r="C4" s="20" t="s">
        <v>14</v>
      </c>
      <c r="D4" s="18" t="str">
        <f>Report!D6</f>
        <v>2016</v>
      </c>
    </row>
    <row r="6" spans="1:17" x14ac:dyDescent="0.25">
      <c r="C6" s="16" t="s">
        <v>257</v>
      </c>
      <c r="D6" s="16" t="s">
        <v>258</v>
      </c>
      <c r="E6" s="16" t="s">
        <v>12</v>
      </c>
      <c r="F6" t="s">
        <v>245</v>
      </c>
      <c r="G6" t="s">
        <v>246</v>
      </c>
      <c r="H6" t="s">
        <v>247</v>
      </c>
      <c r="I6" t="s">
        <v>248</v>
      </c>
      <c r="J6" t="s">
        <v>249</v>
      </c>
      <c r="K6" t="s">
        <v>250</v>
      </c>
      <c r="L6" t="s">
        <v>251</v>
      </c>
      <c r="M6" t="s">
        <v>252</v>
      </c>
      <c r="N6" t="s">
        <v>253</v>
      </c>
      <c r="O6" t="s">
        <v>254</v>
      </c>
      <c r="P6" t="s">
        <v>255</v>
      </c>
      <c r="Q6" t="s">
        <v>256</v>
      </c>
    </row>
    <row r="7" spans="1:17" x14ac:dyDescent="0.25">
      <c r="C7" t="s">
        <v>278</v>
      </c>
      <c r="D7" t="s">
        <v>544</v>
      </c>
      <c r="E7" t="s">
        <v>42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</row>
    <row r="8" spans="1:17" x14ac:dyDescent="0.25">
      <c r="C8" t="s">
        <v>279</v>
      </c>
      <c r="D8" t="s">
        <v>43</v>
      </c>
      <c r="E8" t="s">
        <v>42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</row>
    <row r="9" spans="1:17" x14ac:dyDescent="0.25">
      <c r="C9" t="s">
        <v>280</v>
      </c>
      <c r="D9" t="s">
        <v>44</v>
      </c>
      <c r="E9" t="s">
        <v>42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</row>
    <row r="10" spans="1:17" x14ac:dyDescent="0.25">
      <c r="C10" t="s">
        <v>281</v>
      </c>
      <c r="D10" t="s">
        <v>45</v>
      </c>
      <c r="E10" t="s">
        <v>46</v>
      </c>
      <c r="F10" s="17">
        <v>-306552.28000000003</v>
      </c>
      <c r="G10" s="17">
        <v>-333779.89</v>
      </c>
      <c r="H10" s="17">
        <v>-189848.3</v>
      </c>
      <c r="I10" s="17">
        <v>224448.74</v>
      </c>
      <c r="J10" s="17">
        <v>358395.92</v>
      </c>
      <c r="K10" s="17">
        <v>672193.02</v>
      </c>
      <c r="L10" s="17">
        <v>1037496.6</v>
      </c>
      <c r="M10" s="17">
        <v>1484815.99</v>
      </c>
      <c r="N10" s="17">
        <v>1924737.66</v>
      </c>
      <c r="O10" s="17">
        <v>2217366.61</v>
      </c>
      <c r="P10" s="17">
        <v>2423780.89</v>
      </c>
      <c r="Q10" s="17">
        <v>2797940.72</v>
      </c>
    </row>
    <row r="11" spans="1:17" x14ac:dyDescent="0.25">
      <c r="C11" t="s">
        <v>282</v>
      </c>
      <c r="D11" t="s">
        <v>283</v>
      </c>
      <c r="E11" t="s">
        <v>46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</row>
    <row r="12" spans="1:17" x14ac:dyDescent="0.25">
      <c r="C12" t="s">
        <v>284</v>
      </c>
      <c r="D12" t="s">
        <v>47</v>
      </c>
      <c r="E12" t="s">
        <v>46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</row>
    <row r="13" spans="1:17" x14ac:dyDescent="0.25">
      <c r="C13" t="s">
        <v>285</v>
      </c>
      <c r="D13" t="s">
        <v>286</v>
      </c>
      <c r="E13" t="s">
        <v>46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</row>
    <row r="14" spans="1:17" x14ac:dyDescent="0.25">
      <c r="C14" t="s">
        <v>287</v>
      </c>
      <c r="D14" t="s">
        <v>48</v>
      </c>
      <c r="E14" t="s">
        <v>49</v>
      </c>
      <c r="F14" s="17">
        <v>-306552.28000000003</v>
      </c>
      <c r="G14" s="17">
        <v>-333779.89</v>
      </c>
      <c r="H14" s="17">
        <v>-189848.3</v>
      </c>
      <c r="I14" s="17">
        <v>224448.74</v>
      </c>
      <c r="J14" s="17">
        <v>358395.92</v>
      </c>
      <c r="K14" s="17">
        <v>672193.02</v>
      </c>
      <c r="L14" s="17">
        <v>1037496.6</v>
      </c>
      <c r="M14" s="17">
        <v>1484815.99</v>
      </c>
      <c r="N14" s="17">
        <v>1924737.66</v>
      </c>
      <c r="O14" s="17">
        <v>2217366.61</v>
      </c>
      <c r="P14" s="17">
        <v>2423780.89</v>
      </c>
      <c r="Q14" s="17">
        <v>2797940.72</v>
      </c>
    </row>
    <row r="15" spans="1:17" x14ac:dyDescent="0.25">
      <c r="C15" t="s">
        <v>288</v>
      </c>
      <c r="D15" t="s">
        <v>50</v>
      </c>
      <c r="E15" t="s">
        <v>42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x14ac:dyDescent="0.25">
      <c r="C16" t="s">
        <v>289</v>
      </c>
      <c r="D16" t="s">
        <v>51</v>
      </c>
      <c r="E16" t="s">
        <v>46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3:17" x14ac:dyDescent="0.25">
      <c r="C17" t="s">
        <v>290</v>
      </c>
      <c r="D17" t="s">
        <v>291</v>
      </c>
      <c r="E17" t="s">
        <v>46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</row>
    <row r="18" spans="3:17" x14ac:dyDescent="0.25">
      <c r="C18" t="s">
        <v>292</v>
      </c>
      <c r="D18" t="s">
        <v>52</v>
      </c>
      <c r="E18" t="s">
        <v>49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3:17" x14ac:dyDescent="0.25">
      <c r="C19" t="s">
        <v>293</v>
      </c>
      <c r="D19" t="s">
        <v>53</v>
      </c>
      <c r="E19" t="s">
        <v>42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</row>
    <row r="20" spans="3:17" x14ac:dyDescent="0.25">
      <c r="C20" t="s">
        <v>294</v>
      </c>
      <c r="D20" t="s">
        <v>500</v>
      </c>
      <c r="E20" t="s">
        <v>46</v>
      </c>
      <c r="F20" s="17">
        <v>9867680.1699999999</v>
      </c>
      <c r="G20" s="17">
        <v>10368718.020000001</v>
      </c>
      <c r="H20" s="17">
        <v>10833619.380000001</v>
      </c>
      <c r="I20" s="17">
        <v>11232556.560000001</v>
      </c>
      <c r="J20" s="17">
        <v>11760093.700000001</v>
      </c>
      <c r="K20" s="17">
        <v>12282471.51</v>
      </c>
      <c r="L20" s="17">
        <v>12737566.35</v>
      </c>
      <c r="M20" s="17">
        <v>13036137.060000001</v>
      </c>
      <c r="N20" s="17">
        <v>13515218.050000001</v>
      </c>
      <c r="O20" s="17">
        <v>14015779.890000001</v>
      </c>
      <c r="P20" s="17">
        <v>14691062.569999998</v>
      </c>
      <c r="Q20" s="17">
        <v>15237439.560000001</v>
      </c>
    </row>
    <row r="21" spans="3:17" x14ac:dyDescent="0.25">
      <c r="C21" t="s">
        <v>295</v>
      </c>
      <c r="D21" t="s">
        <v>501</v>
      </c>
      <c r="E21" t="s">
        <v>46</v>
      </c>
      <c r="F21" s="17">
        <v>5557170.0199999996</v>
      </c>
      <c r="G21" s="17">
        <v>5971202.5499999998</v>
      </c>
      <c r="H21" s="17">
        <v>6249331.5999999996</v>
      </c>
      <c r="I21" s="17">
        <v>6380958.1699999999</v>
      </c>
      <c r="J21" s="17">
        <v>6601227.5800000001</v>
      </c>
      <c r="K21" s="17">
        <v>6772460.6600000001</v>
      </c>
      <c r="L21" s="17">
        <v>6945754.3499999996</v>
      </c>
      <c r="M21" s="17">
        <v>7158713.9600000009</v>
      </c>
      <c r="N21" s="17">
        <v>7260455.0000000009</v>
      </c>
      <c r="O21" s="17">
        <v>7518701.9400000004</v>
      </c>
      <c r="P21" s="17">
        <v>7734489.8300000001</v>
      </c>
      <c r="Q21" s="17">
        <v>8004424.9399999995</v>
      </c>
    </row>
    <row r="22" spans="3:17" x14ac:dyDescent="0.25">
      <c r="C22" t="s">
        <v>296</v>
      </c>
      <c r="D22" t="s">
        <v>54</v>
      </c>
      <c r="E22" t="s">
        <v>46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3:17" x14ac:dyDescent="0.25">
      <c r="C23" t="s">
        <v>264</v>
      </c>
      <c r="D23" t="s">
        <v>55</v>
      </c>
      <c r="E23" t="s">
        <v>46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</row>
    <row r="24" spans="3:17" x14ac:dyDescent="0.25">
      <c r="C24" t="s">
        <v>297</v>
      </c>
      <c r="D24" t="s">
        <v>56</v>
      </c>
      <c r="E24" t="s">
        <v>49</v>
      </c>
      <c r="F24" s="17">
        <v>15424850.189999999</v>
      </c>
      <c r="G24" s="17">
        <v>16339920.569999998</v>
      </c>
      <c r="H24" s="17">
        <v>17082950.98</v>
      </c>
      <c r="I24" s="17">
        <v>17613514.73</v>
      </c>
      <c r="J24" s="17">
        <v>18361321.279999997</v>
      </c>
      <c r="K24" s="17">
        <v>19054932.170000002</v>
      </c>
      <c r="L24" s="17">
        <v>19683320.699999999</v>
      </c>
      <c r="M24" s="17">
        <v>20194851.02</v>
      </c>
      <c r="N24" s="17">
        <v>20775673.050000001</v>
      </c>
      <c r="O24" s="17">
        <v>21534481.830000002</v>
      </c>
      <c r="P24" s="17">
        <v>22425552.399999999</v>
      </c>
      <c r="Q24" s="17">
        <v>23241864.5</v>
      </c>
    </row>
    <row r="25" spans="3:17" x14ac:dyDescent="0.25">
      <c r="C25" t="s">
        <v>298</v>
      </c>
      <c r="D25" t="s">
        <v>57</v>
      </c>
      <c r="E25" t="s">
        <v>42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</row>
    <row r="26" spans="3:17" x14ac:dyDescent="0.25">
      <c r="C26" t="s">
        <v>299</v>
      </c>
      <c r="D26" t="s">
        <v>300</v>
      </c>
      <c r="E26" t="s">
        <v>46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3:17" x14ac:dyDescent="0.25">
      <c r="C27" t="s">
        <v>301</v>
      </c>
      <c r="D27" t="s">
        <v>58</v>
      </c>
      <c r="E27" t="s">
        <v>49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</row>
    <row r="28" spans="3:17" x14ac:dyDescent="0.25">
      <c r="C28" t="s">
        <v>302</v>
      </c>
      <c r="D28" t="s">
        <v>59</v>
      </c>
      <c r="E28" t="s">
        <v>42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3:17" x14ac:dyDescent="0.25">
      <c r="C29" t="s">
        <v>303</v>
      </c>
      <c r="D29" t="s">
        <v>502</v>
      </c>
      <c r="E29" t="s">
        <v>46</v>
      </c>
      <c r="F29" s="17">
        <v>720684.88</v>
      </c>
      <c r="G29" s="17">
        <v>257972.27</v>
      </c>
      <c r="H29" s="17">
        <v>-230446</v>
      </c>
      <c r="I29" s="17">
        <v>-636311.65</v>
      </c>
      <c r="J29" s="17">
        <v>884727.69000000006</v>
      </c>
      <c r="K29" s="17">
        <v>311670.46999999997</v>
      </c>
      <c r="L29" s="17">
        <v>-207404.18</v>
      </c>
      <c r="M29" s="17">
        <v>-724702.04</v>
      </c>
      <c r="N29" s="17">
        <v>-1246087.71</v>
      </c>
      <c r="O29" s="17">
        <v>-1800057.4300000002</v>
      </c>
      <c r="P29" s="17">
        <v>-2381315.46</v>
      </c>
      <c r="Q29" s="17">
        <v>7021609.1100000003</v>
      </c>
    </row>
    <row r="30" spans="3:17" x14ac:dyDescent="0.25">
      <c r="C30" t="s">
        <v>304</v>
      </c>
      <c r="D30" t="s">
        <v>503</v>
      </c>
      <c r="E30" t="s">
        <v>46</v>
      </c>
      <c r="F30" s="17">
        <v>219856.15</v>
      </c>
      <c r="G30" s="17">
        <v>-791.54000000000008</v>
      </c>
      <c r="H30" s="17">
        <v>-198021.25</v>
      </c>
      <c r="I30" s="17">
        <v>-435116.5</v>
      </c>
      <c r="J30" s="17">
        <v>161838.76999999999</v>
      </c>
      <c r="K30" s="17">
        <v>-41358.449999999997</v>
      </c>
      <c r="L30" s="17">
        <v>-286680.73</v>
      </c>
      <c r="M30" s="17">
        <v>-495043.7</v>
      </c>
      <c r="N30" s="17">
        <v>-736560.09</v>
      </c>
      <c r="O30" s="17">
        <v>-970761.44000000006</v>
      </c>
      <c r="P30" s="17">
        <v>-1214924.1599999999</v>
      </c>
      <c r="Q30" s="17">
        <v>2579126.29</v>
      </c>
    </row>
    <row r="31" spans="3:17" x14ac:dyDescent="0.25">
      <c r="C31" t="s">
        <v>305</v>
      </c>
      <c r="D31" t="s">
        <v>504</v>
      </c>
      <c r="E31" t="s">
        <v>46</v>
      </c>
      <c r="F31" s="17">
        <v>543940.6</v>
      </c>
      <c r="G31" s="17">
        <v>543940.6</v>
      </c>
      <c r="H31" s="17">
        <v>543940.6</v>
      </c>
      <c r="I31" s="17">
        <v>543940.6</v>
      </c>
      <c r="J31" s="17">
        <v>543940.6</v>
      </c>
      <c r="K31" s="17">
        <v>543940.6</v>
      </c>
      <c r="L31" s="17">
        <v>543940.6</v>
      </c>
      <c r="M31" s="17">
        <v>543940.6</v>
      </c>
      <c r="N31" s="17">
        <v>543940.6</v>
      </c>
      <c r="O31" s="17">
        <v>543940.6</v>
      </c>
      <c r="P31" s="17">
        <v>543940.6</v>
      </c>
      <c r="Q31" s="17">
        <v>543940.6</v>
      </c>
    </row>
    <row r="32" spans="3:17" x14ac:dyDescent="0.25">
      <c r="C32" t="s">
        <v>306</v>
      </c>
      <c r="D32" t="s">
        <v>60</v>
      </c>
      <c r="E32" t="s">
        <v>49</v>
      </c>
      <c r="F32" s="17">
        <v>3501232.91</v>
      </c>
      <c r="G32" s="17">
        <v>2761005.65</v>
      </c>
      <c r="H32" s="17">
        <v>1993443.8499999999</v>
      </c>
      <c r="I32" s="17">
        <v>1284204.07</v>
      </c>
      <c r="J32" s="17">
        <v>3340752.1300000004</v>
      </c>
      <c r="K32" s="17">
        <v>2499688.0699999998</v>
      </c>
      <c r="L32" s="17">
        <v>1680260.52</v>
      </c>
      <c r="M32" s="17">
        <v>879446.32</v>
      </c>
      <c r="N32" s="17">
        <v>46210.8</v>
      </c>
      <c r="O32" s="17">
        <v>-814282.9</v>
      </c>
      <c r="P32" s="17">
        <v>-1720803.37</v>
      </c>
      <c r="Q32" s="17">
        <v>14639613.660000002</v>
      </c>
    </row>
    <row r="33" spans="3:17" x14ac:dyDescent="0.25">
      <c r="C33" t="s">
        <v>307</v>
      </c>
      <c r="D33" t="s">
        <v>61</v>
      </c>
      <c r="E33" t="s">
        <v>49</v>
      </c>
      <c r="F33" s="17">
        <v>18619530.82</v>
      </c>
      <c r="G33" s="17">
        <v>18767146.330000002</v>
      </c>
      <c r="H33" s="17">
        <v>18886546.530000001</v>
      </c>
      <c r="I33" s="17">
        <v>19122167.540000003</v>
      </c>
      <c r="J33" s="17">
        <v>22060469.329999998</v>
      </c>
      <c r="K33" s="17">
        <v>22226813.260000002</v>
      </c>
      <c r="L33" s="17">
        <v>22401077.82</v>
      </c>
      <c r="M33" s="17">
        <v>22559113.329999998</v>
      </c>
      <c r="N33" s="17">
        <v>22746621.510000002</v>
      </c>
      <c r="O33" s="17">
        <v>22937565.539999999</v>
      </c>
      <c r="P33" s="17">
        <v>23128529.919999998</v>
      </c>
      <c r="Q33" s="17">
        <v>40679418.879999995</v>
      </c>
    </row>
    <row r="34" spans="3:17" x14ac:dyDescent="0.25">
      <c r="C34" t="s">
        <v>308</v>
      </c>
      <c r="D34" t="s">
        <v>62</v>
      </c>
      <c r="E34" t="s">
        <v>42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3:17" x14ac:dyDescent="0.25">
      <c r="C35" t="s">
        <v>309</v>
      </c>
      <c r="D35" t="s">
        <v>63</v>
      </c>
      <c r="E35" t="s">
        <v>42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3:17" x14ac:dyDescent="0.25">
      <c r="C36" t="s">
        <v>310</v>
      </c>
      <c r="D36" t="s">
        <v>63</v>
      </c>
      <c r="E36" t="s">
        <v>46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3:17" x14ac:dyDescent="0.25">
      <c r="C37" t="s">
        <v>311</v>
      </c>
      <c r="D37" t="s">
        <v>64</v>
      </c>
      <c r="E37" t="s">
        <v>46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3:17" x14ac:dyDescent="0.25">
      <c r="C38" t="s">
        <v>312</v>
      </c>
      <c r="D38" t="s">
        <v>65</v>
      </c>
      <c r="E38" t="s">
        <v>46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3:17" x14ac:dyDescent="0.25">
      <c r="C39" t="s">
        <v>313</v>
      </c>
      <c r="D39" t="s">
        <v>66</v>
      </c>
      <c r="E39" t="s">
        <v>46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</row>
    <row r="40" spans="3:17" x14ac:dyDescent="0.25">
      <c r="C40" t="s">
        <v>314</v>
      </c>
      <c r="D40" t="s">
        <v>67</v>
      </c>
      <c r="E40" t="s">
        <v>49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</row>
    <row r="41" spans="3:17" x14ac:dyDescent="0.25">
      <c r="C41" t="s">
        <v>315</v>
      </c>
      <c r="D41" t="s">
        <v>68</v>
      </c>
      <c r="E41" t="s">
        <v>42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</row>
    <row r="42" spans="3:17" x14ac:dyDescent="0.25">
      <c r="C42" t="s">
        <v>316</v>
      </c>
      <c r="D42" t="s">
        <v>68</v>
      </c>
      <c r="E42" t="s">
        <v>46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</row>
    <row r="43" spans="3:17" x14ac:dyDescent="0.25">
      <c r="C43" t="s">
        <v>317</v>
      </c>
      <c r="D43" t="s">
        <v>64</v>
      </c>
      <c r="E43" t="s">
        <v>46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</row>
    <row r="44" spans="3:17" x14ac:dyDescent="0.25">
      <c r="C44" t="s">
        <v>318</v>
      </c>
      <c r="D44" t="s">
        <v>65</v>
      </c>
      <c r="E44" t="s">
        <v>46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</row>
    <row r="45" spans="3:17" x14ac:dyDescent="0.25">
      <c r="C45" t="s">
        <v>319</v>
      </c>
      <c r="D45" t="s">
        <v>69</v>
      </c>
      <c r="E45" t="s">
        <v>46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</row>
    <row r="46" spans="3:17" x14ac:dyDescent="0.25">
      <c r="C46" t="s">
        <v>320</v>
      </c>
      <c r="D46" t="s">
        <v>70</v>
      </c>
      <c r="E46" t="s">
        <v>49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</row>
    <row r="47" spans="3:17" x14ac:dyDescent="0.25">
      <c r="C47" t="s">
        <v>321</v>
      </c>
      <c r="D47" t="s">
        <v>71</v>
      </c>
      <c r="E47" t="s">
        <v>42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</row>
    <row r="48" spans="3:17" x14ac:dyDescent="0.25">
      <c r="C48" t="s">
        <v>322</v>
      </c>
      <c r="D48" t="s">
        <v>71</v>
      </c>
      <c r="E48" t="s">
        <v>46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</row>
    <row r="49" spans="3:17" x14ac:dyDescent="0.25">
      <c r="C49" t="s">
        <v>323</v>
      </c>
      <c r="D49" t="s">
        <v>64</v>
      </c>
      <c r="E49" t="s">
        <v>46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</row>
    <row r="50" spans="3:17" x14ac:dyDescent="0.25">
      <c r="C50" t="s">
        <v>324</v>
      </c>
      <c r="D50" t="s">
        <v>65</v>
      </c>
      <c r="E50" t="s">
        <v>46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</row>
    <row r="51" spans="3:17" x14ac:dyDescent="0.25">
      <c r="C51" t="s">
        <v>325</v>
      </c>
      <c r="D51" t="s">
        <v>72</v>
      </c>
      <c r="E51" t="s">
        <v>46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</row>
    <row r="52" spans="3:17" x14ac:dyDescent="0.25">
      <c r="C52" t="s">
        <v>326</v>
      </c>
      <c r="D52" t="s">
        <v>73</v>
      </c>
      <c r="E52" t="s">
        <v>49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</row>
    <row r="53" spans="3:17" x14ac:dyDescent="0.25">
      <c r="C53" t="s">
        <v>327</v>
      </c>
      <c r="D53" t="s">
        <v>74</v>
      </c>
      <c r="E53" t="s">
        <v>49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</row>
    <row r="54" spans="3:17" x14ac:dyDescent="0.25">
      <c r="C54" t="s">
        <v>328</v>
      </c>
      <c r="D54" t="s">
        <v>551</v>
      </c>
      <c r="E54" t="s">
        <v>49</v>
      </c>
      <c r="F54" s="17">
        <v>18619530.82</v>
      </c>
      <c r="G54" s="17">
        <v>18767146.330000002</v>
      </c>
      <c r="H54" s="17">
        <v>18886546.530000001</v>
      </c>
      <c r="I54" s="17">
        <v>19122167.540000003</v>
      </c>
      <c r="J54" s="17">
        <v>22060469.329999998</v>
      </c>
      <c r="K54" s="17">
        <v>22226813.260000002</v>
      </c>
      <c r="L54" s="17">
        <v>22401077.82</v>
      </c>
      <c r="M54" s="17">
        <v>22559113.329999998</v>
      </c>
      <c r="N54" s="17">
        <v>22746621.510000002</v>
      </c>
      <c r="O54" s="17">
        <v>22937565.539999999</v>
      </c>
      <c r="P54" s="17">
        <v>23128529.919999998</v>
      </c>
      <c r="Q54" s="17">
        <v>40679418.879999995</v>
      </c>
    </row>
    <row r="55" spans="3:17" x14ac:dyDescent="0.25">
      <c r="C55" t="s">
        <v>260</v>
      </c>
      <c r="D55" t="s">
        <v>552</v>
      </c>
      <c r="E55" t="s">
        <v>75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</row>
    <row r="56" spans="3:17" x14ac:dyDescent="0.25">
      <c r="C56" t="s">
        <v>329</v>
      </c>
      <c r="D56" t="s">
        <v>76</v>
      </c>
      <c r="E56" t="s">
        <v>42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</row>
    <row r="57" spans="3:17" x14ac:dyDescent="0.25">
      <c r="C57" t="s">
        <v>330</v>
      </c>
      <c r="D57" t="s">
        <v>77</v>
      </c>
      <c r="E57" t="s">
        <v>42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</row>
    <row r="58" spans="3:17" x14ac:dyDescent="0.25">
      <c r="C58" t="s">
        <v>331</v>
      </c>
      <c r="D58" t="s">
        <v>78</v>
      </c>
      <c r="E58" t="s">
        <v>46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</row>
    <row r="59" spans="3:17" x14ac:dyDescent="0.25">
      <c r="C59" t="s">
        <v>332</v>
      </c>
      <c r="D59" t="s">
        <v>79</v>
      </c>
      <c r="E59" t="s">
        <v>42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</row>
    <row r="60" spans="3:17" x14ac:dyDescent="0.25">
      <c r="C60" t="s">
        <v>333</v>
      </c>
      <c r="D60" t="s">
        <v>334</v>
      </c>
      <c r="E60" t="s">
        <v>46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</row>
    <row r="61" spans="3:17" x14ac:dyDescent="0.25">
      <c r="C61" t="s">
        <v>335</v>
      </c>
      <c r="D61" t="s">
        <v>80</v>
      </c>
      <c r="E61" t="s">
        <v>49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</row>
    <row r="62" spans="3:17" x14ac:dyDescent="0.25">
      <c r="C62" t="s">
        <v>336</v>
      </c>
      <c r="D62" t="s">
        <v>81</v>
      </c>
      <c r="E62" t="s">
        <v>42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</row>
    <row r="63" spans="3:17" x14ac:dyDescent="0.25">
      <c r="C63" t="s">
        <v>337</v>
      </c>
      <c r="D63" t="s">
        <v>82</v>
      </c>
      <c r="E63" t="s">
        <v>46</v>
      </c>
      <c r="F63" s="17">
        <v>-10346895.5</v>
      </c>
      <c r="G63" s="17">
        <v>-10476750.380000001</v>
      </c>
      <c r="H63" s="17">
        <v>-10661038.879999999</v>
      </c>
      <c r="I63" s="17">
        <v>-10897272.140000001</v>
      </c>
      <c r="J63" s="17">
        <v>-13009863.150000002</v>
      </c>
      <c r="K63" s="17">
        <v>-13173084.370000001</v>
      </c>
      <c r="L63" s="17">
        <v>-13320678.08</v>
      </c>
      <c r="M63" s="17">
        <v>-13460493.85</v>
      </c>
      <c r="N63" s="17">
        <v>-13595154.32</v>
      </c>
      <c r="O63" s="17">
        <v>-13750830.489999998</v>
      </c>
      <c r="P63" s="17">
        <v>-13893423.18</v>
      </c>
      <c r="Q63" s="17">
        <v>-24088071.140000001</v>
      </c>
    </row>
    <row r="64" spans="3:17" x14ac:dyDescent="0.25">
      <c r="C64" t="s">
        <v>338</v>
      </c>
      <c r="D64" t="s">
        <v>83</v>
      </c>
      <c r="E64" t="s">
        <v>46</v>
      </c>
      <c r="F64" s="17">
        <v>-3247146.2500000005</v>
      </c>
      <c r="G64" s="17">
        <v>-3247146.2500000005</v>
      </c>
      <c r="H64" s="17">
        <v>-3247146.2500000005</v>
      </c>
      <c r="I64" s="17">
        <v>-3247146.2500000005</v>
      </c>
      <c r="J64" s="17">
        <v>-4075166.48</v>
      </c>
      <c r="K64" s="17">
        <v>-4075166.48</v>
      </c>
      <c r="L64" s="17">
        <v>-4075166.48</v>
      </c>
      <c r="M64" s="17">
        <v>-4075166.48</v>
      </c>
      <c r="N64" s="17">
        <v>-4075166.48</v>
      </c>
      <c r="O64" s="17">
        <v>-4075166.48</v>
      </c>
      <c r="P64" s="17">
        <v>-4075166.48</v>
      </c>
      <c r="Q64" s="17">
        <v>-8133046.3499999996</v>
      </c>
    </row>
    <row r="65" spans="3:17" x14ac:dyDescent="0.25">
      <c r="C65" t="s">
        <v>339</v>
      </c>
      <c r="D65" t="s">
        <v>84</v>
      </c>
      <c r="E65" t="s">
        <v>46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</row>
    <row r="66" spans="3:17" x14ac:dyDescent="0.25">
      <c r="C66" t="s">
        <v>340</v>
      </c>
      <c r="D66" t="s">
        <v>85</v>
      </c>
      <c r="E66" t="s">
        <v>49</v>
      </c>
      <c r="F66" s="17">
        <v>-13594041.75</v>
      </c>
      <c r="G66" s="17">
        <v>-13723896.630000001</v>
      </c>
      <c r="H66" s="17">
        <v>-13908185.129999999</v>
      </c>
      <c r="I66" s="17">
        <v>-14144418.390000001</v>
      </c>
      <c r="J66" s="17">
        <v>-17085029.629999999</v>
      </c>
      <c r="K66" s="17">
        <v>-17248250.849999998</v>
      </c>
      <c r="L66" s="17">
        <v>-17395844.559999999</v>
      </c>
      <c r="M66" s="17">
        <v>-17535660.329999998</v>
      </c>
      <c r="N66" s="17">
        <v>-17670320.800000001</v>
      </c>
      <c r="O66" s="17">
        <v>-17825996.969999999</v>
      </c>
      <c r="P66" s="17">
        <v>-17968589.66</v>
      </c>
      <c r="Q66" s="17">
        <v>-32221117.489999998</v>
      </c>
    </row>
    <row r="67" spans="3:17" x14ac:dyDescent="0.25">
      <c r="C67" t="s">
        <v>341</v>
      </c>
      <c r="D67" t="s">
        <v>86</v>
      </c>
      <c r="E67" t="s">
        <v>42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</row>
    <row r="68" spans="3:17" x14ac:dyDescent="0.25">
      <c r="C68" t="s">
        <v>342</v>
      </c>
      <c r="D68" t="s">
        <v>86</v>
      </c>
      <c r="E68" t="s">
        <v>46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</row>
    <row r="69" spans="3:17" x14ac:dyDescent="0.25">
      <c r="C69" t="s">
        <v>343</v>
      </c>
      <c r="D69" t="s">
        <v>87</v>
      </c>
      <c r="E69" t="s">
        <v>49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</row>
    <row r="70" spans="3:17" x14ac:dyDescent="0.25">
      <c r="C70" t="s">
        <v>261</v>
      </c>
      <c r="D70" t="s">
        <v>344</v>
      </c>
      <c r="E70" t="s">
        <v>42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</row>
    <row r="71" spans="3:17" x14ac:dyDescent="0.25">
      <c r="C71" t="s">
        <v>345</v>
      </c>
      <c r="D71" t="s">
        <v>346</v>
      </c>
      <c r="E71" t="s">
        <v>46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</row>
    <row r="72" spans="3:17" x14ac:dyDescent="0.25">
      <c r="C72" t="s">
        <v>347</v>
      </c>
      <c r="D72" t="s">
        <v>348</v>
      </c>
      <c r="E72" t="s">
        <v>46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</row>
    <row r="73" spans="3:17" x14ac:dyDescent="0.25">
      <c r="C73" t="s">
        <v>349</v>
      </c>
      <c r="D73" t="s">
        <v>350</v>
      </c>
      <c r="E73" t="s">
        <v>49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</row>
    <row r="74" spans="3:17" x14ac:dyDescent="0.25">
      <c r="C74" t="s">
        <v>351</v>
      </c>
      <c r="D74" t="s">
        <v>88</v>
      </c>
      <c r="E74" t="s">
        <v>42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</row>
    <row r="75" spans="3:17" x14ac:dyDescent="0.25">
      <c r="C75" t="s">
        <v>352</v>
      </c>
      <c r="D75" t="s">
        <v>89</v>
      </c>
      <c r="E75" t="s">
        <v>46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</row>
    <row r="76" spans="3:17" x14ac:dyDescent="0.25">
      <c r="C76" t="s">
        <v>353</v>
      </c>
      <c r="D76" t="s">
        <v>90</v>
      </c>
      <c r="E76" t="s">
        <v>46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</row>
    <row r="77" spans="3:17" x14ac:dyDescent="0.25">
      <c r="C77" t="s">
        <v>262</v>
      </c>
      <c r="D77" t="s">
        <v>91</v>
      </c>
      <c r="E77" t="s">
        <v>42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</row>
    <row r="78" spans="3:17" x14ac:dyDescent="0.25">
      <c r="C78" t="s">
        <v>354</v>
      </c>
      <c r="D78" t="s">
        <v>355</v>
      </c>
      <c r="E78" t="s">
        <v>46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</row>
    <row r="79" spans="3:17" x14ac:dyDescent="0.25">
      <c r="C79" t="s">
        <v>356</v>
      </c>
      <c r="D79" t="s">
        <v>357</v>
      </c>
      <c r="E79" t="s">
        <v>46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</row>
    <row r="80" spans="3:17" x14ac:dyDescent="0.25">
      <c r="C80" t="s">
        <v>358</v>
      </c>
      <c r="D80" t="s">
        <v>359</v>
      </c>
      <c r="E80" t="s">
        <v>46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</row>
    <row r="81" spans="3:17" x14ac:dyDescent="0.25">
      <c r="C81" t="s">
        <v>360</v>
      </c>
      <c r="D81" t="s">
        <v>92</v>
      </c>
      <c r="E81" t="s">
        <v>46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</row>
    <row r="82" spans="3:17" x14ac:dyDescent="0.25">
      <c r="C82" t="s">
        <v>361</v>
      </c>
      <c r="D82" t="s">
        <v>362</v>
      </c>
      <c r="E82" t="s">
        <v>46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</row>
    <row r="83" spans="3:17" x14ac:dyDescent="0.25">
      <c r="C83" t="s">
        <v>363</v>
      </c>
      <c r="D83" t="s">
        <v>364</v>
      </c>
      <c r="E83" t="s">
        <v>46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</row>
    <row r="84" spans="3:17" x14ac:dyDescent="0.25">
      <c r="C84" t="s">
        <v>365</v>
      </c>
      <c r="D84" t="s">
        <v>366</v>
      </c>
      <c r="E84" t="s">
        <v>46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</row>
    <row r="85" spans="3:17" x14ac:dyDescent="0.25">
      <c r="C85" t="s">
        <v>367</v>
      </c>
      <c r="D85" t="s">
        <v>368</v>
      </c>
      <c r="E85" t="s">
        <v>46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</row>
    <row r="86" spans="3:17" x14ac:dyDescent="0.25">
      <c r="C86" t="s">
        <v>369</v>
      </c>
      <c r="D86" t="s">
        <v>370</v>
      </c>
      <c r="E86" t="s">
        <v>46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</row>
    <row r="87" spans="3:17" x14ac:dyDescent="0.25">
      <c r="C87" t="s">
        <v>371</v>
      </c>
      <c r="D87" t="s">
        <v>372</v>
      </c>
      <c r="E87" t="s">
        <v>46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</row>
    <row r="88" spans="3:17" x14ac:dyDescent="0.25">
      <c r="C88" t="s">
        <v>373</v>
      </c>
      <c r="D88" t="s">
        <v>93</v>
      </c>
      <c r="E88" t="s">
        <v>46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</row>
    <row r="89" spans="3:17" x14ac:dyDescent="0.25">
      <c r="C89" t="s">
        <v>374</v>
      </c>
      <c r="D89" t="s">
        <v>94</v>
      </c>
      <c r="E89" t="s">
        <v>49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</row>
    <row r="90" spans="3:17" x14ac:dyDescent="0.25">
      <c r="C90" t="s">
        <v>375</v>
      </c>
      <c r="D90" t="s">
        <v>95</v>
      </c>
      <c r="E90" t="s">
        <v>42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</row>
    <row r="91" spans="3:17" x14ac:dyDescent="0.25">
      <c r="C91" t="s">
        <v>263</v>
      </c>
      <c r="D91" t="s">
        <v>96</v>
      </c>
      <c r="E91" t="s">
        <v>46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</row>
    <row r="92" spans="3:17" x14ac:dyDescent="0.25">
      <c r="C92" t="s">
        <v>376</v>
      </c>
      <c r="D92" t="s">
        <v>97</v>
      </c>
      <c r="E92" t="s">
        <v>46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</row>
    <row r="93" spans="3:17" x14ac:dyDescent="0.25">
      <c r="C93" t="s">
        <v>377</v>
      </c>
      <c r="D93" t="s">
        <v>98</v>
      </c>
      <c r="E93" t="s">
        <v>49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</row>
    <row r="94" spans="3:17" x14ac:dyDescent="0.25">
      <c r="C94" t="s">
        <v>378</v>
      </c>
      <c r="D94" t="s">
        <v>99</v>
      </c>
      <c r="E94" t="s">
        <v>49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</row>
    <row r="95" spans="3:17" x14ac:dyDescent="0.25">
      <c r="C95" t="s">
        <v>379</v>
      </c>
      <c r="D95" t="s">
        <v>100</v>
      </c>
      <c r="E95" t="s">
        <v>42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</row>
    <row r="96" spans="3:17" x14ac:dyDescent="0.25">
      <c r="C96" t="s">
        <v>380</v>
      </c>
      <c r="D96" t="s">
        <v>101</v>
      </c>
      <c r="E96" t="s">
        <v>46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</row>
    <row r="97" spans="3:17" x14ac:dyDescent="0.25">
      <c r="C97" t="s">
        <v>381</v>
      </c>
      <c r="D97" t="s">
        <v>102</v>
      </c>
      <c r="E97" t="s">
        <v>46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</row>
    <row r="98" spans="3:17" x14ac:dyDescent="0.25">
      <c r="C98" t="s">
        <v>382</v>
      </c>
      <c r="D98" t="s">
        <v>103</v>
      </c>
      <c r="E98" t="s">
        <v>46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</row>
    <row r="99" spans="3:17" x14ac:dyDescent="0.25">
      <c r="C99" t="s">
        <v>383</v>
      </c>
      <c r="D99" t="s">
        <v>104</v>
      </c>
      <c r="E99" t="s">
        <v>49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</row>
    <row r="100" spans="3:17" x14ac:dyDescent="0.25">
      <c r="C100" t="s">
        <v>384</v>
      </c>
      <c r="D100" t="s">
        <v>105</v>
      </c>
      <c r="E100" t="s">
        <v>49</v>
      </c>
      <c r="F100" s="17">
        <v>-13594041.75</v>
      </c>
      <c r="G100" s="17">
        <v>-13723896.630000001</v>
      </c>
      <c r="H100" s="17">
        <v>-13908185.129999999</v>
      </c>
      <c r="I100" s="17">
        <v>-14144418.390000001</v>
      </c>
      <c r="J100" s="17">
        <v>-17085029.629999999</v>
      </c>
      <c r="K100" s="17">
        <v>-17248250.849999998</v>
      </c>
      <c r="L100" s="17">
        <v>-17395844.559999999</v>
      </c>
      <c r="M100" s="17">
        <v>-17535660.329999998</v>
      </c>
      <c r="N100" s="17">
        <v>-17670320.800000001</v>
      </c>
      <c r="O100" s="17">
        <v>-17825996.969999999</v>
      </c>
      <c r="P100" s="17">
        <v>-17968589.66</v>
      </c>
      <c r="Q100" s="17">
        <v>-32221117.489999998</v>
      </c>
    </row>
    <row r="101" spans="3:17" x14ac:dyDescent="0.25">
      <c r="C101" t="s">
        <v>259</v>
      </c>
      <c r="D101" t="s">
        <v>553</v>
      </c>
      <c r="E101" t="s">
        <v>75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</row>
    <row r="102" spans="3:17" x14ac:dyDescent="0.25">
      <c r="C102" t="s">
        <v>385</v>
      </c>
      <c r="D102" t="s">
        <v>106</v>
      </c>
      <c r="E102" t="s">
        <v>46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</row>
    <row r="103" spans="3:17" x14ac:dyDescent="0.25">
      <c r="C103" t="s">
        <v>386</v>
      </c>
      <c r="D103" t="s">
        <v>107</v>
      </c>
      <c r="E103" t="s">
        <v>46</v>
      </c>
      <c r="F103" s="17">
        <v>-2132316.64</v>
      </c>
      <c r="G103" s="17">
        <v>-2132316.64</v>
      </c>
      <c r="H103" s="17">
        <v>-2132316.64</v>
      </c>
      <c r="I103" s="17">
        <v>-2132316.64</v>
      </c>
      <c r="J103" s="17">
        <v>-2132316.64</v>
      </c>
      <c r="K103" s="17">
        <v>-2132316.64</v>
      </c>
      <c r="L103" s="17">
        <v>-2132316.64</v>
      </c>
      <c r="M103" s="17">
        <v>-2132316.64</v>
      </c>
      <c r="N103" s="17">
        <v>-2132316.64</v>
      </c>
      <c r="O103" s="17">
        <v>-2132316.64</v>
      </c>
      <c r="P103" s="17">
        <v>-2132316.64</v>
      </c>
      <c r="Q103" s="17">
        <v>-2132316.64</v>
      </c>
    </row>
    <row r="104" spans="3:17" x14ac:dyDescent="0.25">
      <c r="C104" t="s">
        <v>387</v>
      </c>
      <c r="D104" t="s">
        <v>108</v>
      </c>
      <c r="E104" t="s">
        <v>109</v>
      </c>
      <c r="F104" s="17">
        <v>-2893172.43</v>
      </c>
      <c r="G104" s="17">
        <v>-2910933.06</v>
      </c>
      <c r="H104" s="17">
        <v>-2846044.76</v>
      </c>
      <c r="I104" s="17">
        <v>-2845432.5100000002</v>
      </c>
      <c r="J104" s="17">
        <v>-2843123.06</v>
      </c>
      <c r="K104" s="17">
        <v>-2846245.77</v>
      </c>
      <c r="L104" s="17">
        <v>-2872916.62</v>
      </c>
      <c r="M104" s="17">
        <v>-2891136.36</v>
      </c>
      <c r="N104" s="17">
        <v>-2943984.0700000003</v>
      </c>
      <c r="O104" s="17">
        <v>-2979251.93</v>
      </c>
      <c r="P104" s="17">
        <v>-3027623.62</v>
      </c>
      <c r="Q104" s="17">
        <v>-6325984.7500000009</v>
      </c>
    </row>
    <row r="105" spans="3:17" x14ac:dyDescent="0.25">
      <c r="C105" t="s">
        <v>388</v>
      </c>
      <c r="D105" t="s">
        <v>110</v>
      </c>
      <c r="E105" t="s">
        <v>109</v>
      </c>
      <c r="F105" s="17">
        <v>-2132316.64</v>
      </c>
      <c r="G105" s="17">
        <v>-2132316.64</v>
      </c>
      <c r="H105" s="17">
        <v>-2132316.64</v>
      </c>
      <c r="I105" s="17">
        <v>-2132316.64</v>
      </c>
      <c r="J105" s="17">
        <v>-2132316.64</v>
      </c>
      <c r="K105" s="17">
        <v>-2132316.64</v>
      </c>
      <c r="L105" s="17">
        <v>-2132316.64</v>
      </c>
      <c r="M105" s="17">
        <v>-2132316.64</v>
      </c>
      <c r="N105" s="17">
        <v>-2132316.64</v>
      </c>
      <c r="O105" s="17">
        <v>-2132316.64</v>
      </c>
      <c r="P105" s="17">
        <v>-2132316.64</v>
      </c>
      <c r="Q105" s="17">
        <v>-2132316.64</v>
      </c>
    </row>
    <row r="106" spans="3:17" x14ac:dyDescent="0.25">
      <c r="C106" t="s">
        <v>389</v>
      </c>
      <c r="D106" t="s">
        <v>554</v>
      </c>
      <c r="E106" t="s">
        <v>109</v>
      </c>
      <c r="F106" s="17">
        <v>-15726358.389999999</v>
      </c>
      <c r="G106" s="17">
        <v>-15856213.27</v>
      </c>
      <c r="H106" s="17">
        <v>-16040501.77</v>
      </c>
      <c r="I106" s="17">
        <v>-16276735.030000001</v>
      </c>
      <c r="J106" s="17">
        <v>-19217346.27</v>
      </c>
      <c r="K106" s="17">
        <v>-19380567.489999998</v>
      </c>
      <c r="L106" s="17">
        <v>-19528161.199999999</v>
      </c>
      <c r="M106" s="17">
        <v>-19667976.969999999</v>
      </c>
      <c r="N106" s="17">
        <v>-19802637.439999998</v>
      </c>
      <c r="O106" s="17">
        <v>-19958313.609999999</v>
      </c>
      <c r="P106" s="17">
        <v>-20100906.300000001</v>
      </c>
      <c r="Q106" s="17">
        <v>-34353434.130000003</v>
      </c>
    </row>
    <row r="107" spans="3:17" x14ac:dyDescent="0.25">
      <c r="C107" t="s">
        <v>390</v>
      </c>
      <c r="D107" t="s">
        <v>555</v>
      </c>
      <c r="E107" t="s">
        <v>42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</row>
    <row r="108" spans="3:17" x14ac:dyDescent="0.25">
      <c r="C108" t="s">
        <v>391</v>
      </c>
      <c r="D108" t="s">
        <v>111</v>
      </c>
      <c r="E108" t="s">
        <v>42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</row>
    <row r="109" spans="3:17" x14ac:dyDescent="0.25">
      <c r="C109" t="s">
        <v>392</v>
      </c>
      <c r="D109" t="s">
        <v>505</v>
      </c>
      <c r="E109" t="s">
        <v>46</v>
      </c>
      <c r="F109" s="17">
        <v>-897772.84000000008</v>
      </c>
      <c r="G109" s="17">
        <v>-1809031.7999999998</v>
      </c>
      <c r="H109" s="17">
        <v>-2792054.14</v>
      </c>
      <c r="I109" s="17">
        <v>-3736231.0200000005</v>
      </c>
      <c r="J109" s="17">
        <v>-4733635.3</v>
      </c>
      <c r="K109" s="17">
        <v>-5838977.1100000003</v>
      </c>
      <c r="L109" s="17">
        <v>-6855426.4299999997</v>
      </c>
      <c r="M109" s="17">
        <v>-7852741.5099999998</v>
      </c>
      <c r="N109" s="17">
        <v>-8890579.7800000012</v>
      </c>
      <c r="O109" s="17">
        <v>-9981123.7699999996</v>
      </c>
      <c r="P109" s="17">
        <v>-11131254.59</v>
      </c>
      <c r="Q109" s="17">
        <v>-12430832.68</v>
      </c>
    </row>
    <row r="110" spans="3:17" x14ac:dyDescent="0.25">
      <c r="C110" t="s">
        <v>393</v>
      </c>
      <c r="D110" t="s">
        <v>112</v>
      </c>
      <c r="E110" t="s">
        <v>46</v>
      </c>
      <c r="F110" s="17">
        <v>-467428.35000000003</v>
      </c>
      <c r="G110" s="17">
        <v>-928416.98</v>
      </c>
      <c r="H110" s="17">
        <v>-1348080.3599999999</v>
      </c>
      <c r="I110" s="17">
        <v>-1845299.05</v>
      </c>
      <c r="J110" s="17">
        <v>-2316371.7000000002</v>
      </c>
      <c r="K110" s="17">
        <v>-2774539.91</v>
      </c>
      <c r="L110" s="17">
        <v>-3278001.9899999998</v>
      </c>
      <c r="M110" s="17">
        <v>-3753475.87</v>
      </c>
      <c r="N110" s="17">
        <v>-4252858.6399999997</v>
      </c>
      <c r="O110" s="17">
        <v>-4759346.84</v>
      </c>
      <c r="P110" s="17">
        <v>-5285926.17</v>
      </c>
      <c r="Q110" s="17">
        <v>-5818289</v>
      </c>
    </row>
    <row r="111" spans="3:17" x14ac:dyDescent="0.25">
      <c r="C111" t="s">
        <v>394</v>
      </c>
      <c r="D111" t="s">
        <v>506</v>
      </c>
      <c r="E111" t="s">
        <v>46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</row>
    <row r="112" spans="3:17" x14ac:dyDescent="0.25">
      <c r="C112" t="s">
        <v>395</v>
      </c>
      <c r="D112" t="s">
        <v>113</v>
      </c>
      <c r="E112" t="s">
        <v>49</v>
      </c>
      <c r="F112" s="17">
        <v>-1365201.19</v>
      </c>
      <c r="G112" s="17">
        <v>-2737448.78</v>
      </c>
      <c r="H112" s="17">
        <v>-4140134.5</v>
      </c>
      <c r="I112" s="17">
        <v>-5581530.0700000003</v>
      </c>
      <c r="J112" s="17">
        <v>-7050007</v>
      </c>
      <c r="K112" s="17">
        <v>-8613517.0199999996</v>
      </c>
      <c r="L112" s="17">
        <v>-10133428.42</v>
      </c>
      <c r="M112" s="17">
        <v>-11606217.379999999</v>
      </c>
      <c r="N112" s="17">
        <v>-13143438.42</v>
      </c>
      <c r="O112" s="17">
        <v>-14740470.609999999</v>
      </c>
      <c r="P112" s="17">
        <v>-16417180.76</v>
      </c>
      <c r="Q112" s="17">
        <v>-18249121.68</v>
      </c>
    </row>
    <row r="113" spans="3:17" x14ac:dyDescent="0.25">
      <c r="C113" t="s">
        <v>396</v>
      </c>
      <c r="D113" t="s">
        <v>507</v>
      </c>
      <c r="E113" t="s">
        <v>42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</row>
    <row r="114" spans="3:17" x14ac:dyDescent="0.25">
      <c r="C114" t="s">
        <v>397</v>
      </c>
      <c r="D114" t="s">
        <v>508</v>
      </c>
      <c r="E114" t="s">
        <v>46</v>
      </c>
      <c r="F114" s="17">
        <v>46708.35</v>
      </c>
      <c r="G114" s="17">
        <v>99882.25</v>
      </c>
      <c r="H114" s="17">
        <v>151077.59</v>
      </c>
      <c r="I114" s="17">
        <v>199076.85</v>
      </c>
      <c r="J114" s="17">
        <v>245693.84</v>
      </c>
      <c r="K114" s="17">
        <v>299225.15000000002</v>
      </c>
      <c r="L114" s="17">
        <v>344416.94</v>
      </c>
      <c r="M114" s="17">
        <v>390062.8</v>
      </c>
      <c r="N114" s="17">
        <v>427614.74000000005</v>
      </c>
      <c r="O114" s="17">
        <v>471233.68000000005</v>
      </c>
      <c r="P114" s="17">
        <v>513754.31999999995</v>
      </c>
      <c r="Q114" s="17">
        <v>567674.41</v>
      </c>
    </row>
    <row r="115" spans="3:17" x14ac:dyDescent="0.25">
      <c r="C115" t="s">
        <v>398</v>
      </c>
      <c r="D115" t="s">
        <v>509</v>
      </c>
      <c r="E115" t="s">
        <v>46</v>
      </c>
      <c r="F115" s="17">
        <v>23307.9</v>
      </c>
      <c r="G115" s="17">
        <v>48391.619999999995</v>
      </c>
      <c r="H115" s="17">
        <v>64011.109999999993</v>
      </c>
      <c r="I115" s="17">
        <v>88656.87</v>
      </c>
      <c r="J115" s="17">
        <v>108561.89000000001</v>
      </c>
      <c r="K115" s="17">
        <v>126727.12</v>
      </c>
      <c r="L115" s="17">
        <v>147532.12000000002</v>
      </c>
      <c r="M115" s="17">
        <v>165835.66</v>
      </c>
      <c r="N115" s="17">
        <v>183627.08</v>
      </c>
      <c r="O115" s="17">
        <v>201393.81000000003</v>
      </c>
      <c r="P115" s="17">
        <v>220023.81000000003</v>
      </c>
      <c r="Q115" s="17">
        <v>239766.5</v>
      </c>
    </row>
    <row r="116" spans="3:17" x14ac:dyDescent="0.25">
      <c r="C116" t="s">
        <v>399</v>
      </c>
      <c r="D116" t="s">
        <v>114</v>
      </c>
      <c r="E116" t="s">
        <v>49</v>
      </c>
      <c r="F116" s="17">
        <v>-1295184.94</v>
      </c>
      <c r="G116" s="17">
        <v>-2589174.91</v>
      </c>
      <c r="H116" s="17">
        <v>-3925045.8</v>
      </c>
      <c r="I116" s="17">
        <v>-5293796.3500000006</v>
      </c>
      <c r="J116" s="17">
        <v>-6695751.2699999996</v>
      </c>
      <c r="K116" s="17">
        <v>-8187564.75</v>
      </c>
      <c r="L116" s="17">
        <v>-9641479.3599999994</v>
      </c>
      <c r="M116" s="17">
        <v>-11050318.92</v>
      </c>
      <c r="N116" s="17">
        <v>-12532196.6</v>
      </c>
      <c r="O116" s="17">
        <v>-14067843.119999999</v>
      </c>
      <c r="P116" s="17">
        <v>-15683402.629999999</v>
      </c>
      <c r="Q116" s="17">
        <v>-17441680.77</v>
      </c>
    </row>
    <row r="117" spans="3:17" x14ac:dyDescent="0.25">
      <c r="C117" t="s">
        <v>400</v>
      </c>
      <c r="D117" t="s">
        <v>514</v>
      </c>
      <c r="E117" t="s">
        <v>42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</row>
    <row r="118" spans="3:17" x14ac:dyDescent="0.25">
      <c r="C118" t="s">
        <v>401</v>
      </c>
      <c r="D118" t="s">
        <v>515</v>
      </c>
      <c r="E118" t="s">
        <v>42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</row>
    <row r="119" spans="3:17" x14ac:dyDescent="0.25">
      <c r="C119" t="s">
        <v>402</v>
      </c>
      <c r="D119" t="s">
        <v>518</v>
      </c>
      <c r="E119" t="s">
        <v>46</v>
      </c>
      <c r="F119" s="17">
        <v>205284.22</v>
      </c>
      <c r="G119" s="17">
        <v>405230.83</v>
      </c>
      <c r="H119" s="17">
        <v>570736.18000000005</v>
      </c>
      <c r="I119" s="17">
        <v>788652.32</v>
      </c>
      <c r="J119" s="17">
        <v>991811.19000000006</v>
      </c>
      <c r="K119" s="17">
        <v>1187622.67</v>
      </c>
      <c r="L119" s="17">
        <v>1414700.62</v>
      </c>
      <c r="M119" s="17">
        <v>1611070.71</v>
      </c>
      <c r="N119" s="17">
        <v>1826959.3900000001</v>
      </c>
      <c r="O119" s="17">
        <v>2042580.07</v>
      </c>
      <c r="P119" s="17">
        <v>2267136.83</v>
      </c>
      <c r="Q119" s="17">
        <v>2496343.37</v>
      </c>
    </row>
    <row r="120" spans="3:17" x14ac:dyDescent="0.25">
      <c r="C120" t="s">
        <v>403</v>
      </c>
      <c r="D120" t="s">
        <v>519</v>
      </c>
      <c r="E120" t="s">
        <v>46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</row>
    <row r="121" spans="3:17" x14ac:dyDescent="0.25">
      <c r="C121" t="s">
        <v>404</v>
      </c>
      <c r="D121" t="s">
        <v>521</v>
      </c>
      <c r="E121" t="s">
        <v>42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</row>
    <row r="122" spans="3:17" x14ac:dyDescent="0.25">
      <c r="C122" t="s">
        <v>405</v>
      </c>
      <c r="D122" t="s">
        <v>522</v>
      </c>
      <c r="E122" t="s">
        <v>46</v>
      </c>
      <c r="F122" s="17">
        <v>2159653.9700000002</v>
      </c>
      <c r="G122" s="17">
        <v>2159653.9700000002</v>
      </c>
      <c r="H122" s="17">
        <v>2159653.9700000002</v>
      </c>
      <c r="I122" s="17">
        <v>2234310.4500000002</v>
      </c>
      <c r="J122" s="17">
        <v>5077939.1100000003</v>
      </c>
      <c r="K122" s="17">
        <v>5080638.03</v>
      </c>
      <c r="L122" s="17">
        <v>5080638.03</v>
      </c>
      <c r="M122" s="17">
        <v>5080638.03</v>
      </c>
      <c r="N122" s="17">
        <v>5080638.03</v>
      </c>
      <c r="O122" s="17">
        <v>5080638.03</v>
      </c>
      <c r="P122" s="17">
        <v>5080638.03</v>
      </c>
      <c r="Q122" s="17">
        <v>19190336.550000001</v>
      </c>
    </row>
    <row r="123" spans="3:17" x14ac:dyDescent="0.25">
      <c r="C123" t="s">
        <v>406</v>
      </c>
      <c r="D123" t="s">
        <v>523</v>
      </c>
      <c r="E123" t="s">
        <v>46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</row>
    <row r="124" spans="3:17" x14ac:dyDescent="0.25">
      <c r="C124" t="s">
        <v>407</v>
      </c>
      <c r="D124" t="s">
        <v>524</v>
      </c>
      <c r="E124" t="s">
        <v>46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</row>
    <row r="125" spans="3:17" x14ac:dyDescent="0.25">
      <c r="C125" t="s">
        <v>408</v>
      </c>
      <c r="D125" t="s">
        <v>525</v>
      </c>
      <c r="E125" t="s">
        <v>46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</row>
    <row r="126" spans="3:17" x14ac:dyDescent="0.25">
      <c r="C126" t="s">
        <v>409</v>
      </c>
      <c r="D126" t="s">
        <v>526</v>
      </c>
      <c r="E126" t="s">
        <v>46</v>
      </c>
      <c r="F126" s="17">
        <v>-2875400</v>
      </c>
      <c r="G126" s="17">
        <v>-2875400</v>
      </c>
      <c r="H126" s="17">
        <v>-2875400</v>
      </c>
      <c r="I126" s="17">
        <v>-2875400</v>
      </c>
      <c r="J126" s="17">
        <v>-2875400</v>
      </c>
      <c r="K126" s="17">
        <v>-2875400</v>
      </c>
      <c r="L126" s="17">
        <v>-2875400</v>
      </c>
      <c r="M126" s="17">
        <v>-2875400</v>
      </c>
      <c r="N126" s="17">
        <v>-2875400</v>
      </c>
      <c r="O126" s="17">
        <v>-2875400</v>
      </c>
      <c r="P126" s="17">
        <v>-2875400</v>
      </c>
      <c r="Q126" s="17">
        <v>-6114680</v>
      </c>
    </row>
    <row r="127" spans="3:17" x14ac:dyDescent="0.25">
      <c r="C127" t="s">
        <v>410</v>
      </c>
      <c r="D127" t="s">
        <v>561</v>
      </c>
      <c r="E127" t="s">
        <v>46</v>
      </c>
      <c r="F127" s="17">
        <v>-2159653.9700000002</v>
      </c>
      <c r="G127" s="17">
        <v>-2159653.9700000002</v>
      </c>
      <c r="H127" s="17">
        <v>-2159653.9700000002</v>
      </c>
      <c r="I127" s="17">
        <v>-2234310.4500000002</v>
      </c>
      <c r="J127" s="17">
        <v>-5077939.1100000003</v>
      </c>
      <c r="K127" s="17">
        <v>-5080638.03</v>
      </c>
      <c r="L127" s="17">
        <v>-5080638.03</v>
      </c>
      <c r="M127" s="17">
        <v>-5080638.03</v>
      </c>
      <c r="N127" s="17">
        <v>-5080638.03</v>
      </c>
      <c r="O127" s="17">
        <v>-5080638.03</v>
      </c>
      <c r="P127" s="17">
        <v>-5080638.03</v>
      </c>
      <c r="Q127" s="17">
        <v>-19190336.550000001</v>
      </c>
    </row>
    <row r="128" spans="3:17" x14ac:dyDescent="0.25">
      <c r="C128" t="s">
        <v>411</v>
      </c>
      <c r="D128" t="s">
        <v>115</v>
      </c>
      <c r="E128" t="s">
        <v>46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</row>
    <row r="129" spans="3:17" x14ac:dyDescent="0.25">
      <c r="C129" t="s">
        <v>412</v>
      </c>
      <c r="D129" t="s">
        <v>564</v>
      </c>
      <c r="E129" t="s">
        <v>49</v>
      </c>
      <c r="F129" s="17">
        <v>-2144386.2800000003</v>
      </c>
      <c r="G129" s="17">
        <v>-1404159.02</v>
      </c>
      <c r="H129" s="17">
        <v>-636597.22</v>
      </c>
      <c r="I129" s="17">
        <v>147299.04</v>
      </c>
      <c r="J129" s="17">
        <v>934379.64</v>
      </c>
      <c r="K129" s="17">
        <v>1778142.6199999999</v>
      </c>
      <c r="L129" s="17">
        <v>2597570.17</v>
      </c>
      <c r="M129" s="17">
        <v>3398384.37</v>
      </c>
      <c r="N129" s="17">
        <v>4231619.8899999997</v>
      </c>
      <c r="O129" s="17">
        <v>5092113.59</v>
      </c>
      <c r="P129" s="17">
        <v>5998634.0600000005</v>
      </c>
      <c r="Q129" s="17">
        <v>3747915.55</v>
      </c>
    </row>
    <row r="130" spans="3:17" x14ac:dyDescent="0.25">
      <c r="C130" t="s">
        <v>413</v>
      </c>
      <c r="D130" t="s">
        <v>565</v>
      </c>
      <c r="E130" t="s">
        <v>109</v>
      </c>
      <c r="F130" s="17">
        <v>-3439571.2199999997</v>
      </c>
      <c r="G130" s="17">
        <v>-3993333.93</v>
      </c>
      <c r="H130" s="17">
        <v>-4561643.0200000005</v>
      </c>
      <c r="I130" s="17">
        <v>-5146497.3100000005</v>
      </c>
      <c r="J130" s="17">
        <v>-5761371.6299999999</v>
      </c>
      <c r="K130" s="17">
        <v>-6409422.1299999999</v>
      </c>
      <c r="L130" s="17">
        <v>-7043909.1900000004</v>
      </c>
      <c r="M130" s="17">
        <v>-7651934.5500000007</v>
      </c>
      <c r="N130" s="17">
        <v>-8300576.71</v>
      </c>
      <c r="O130" s="17">
        <v>-8975729.5299999993</v>
      </c>
      <c r="P130" s="17">
        <v>-9684768.5700000003</v>
      </c>
      <c r="Q130" s="17">
        <v>-13693765.220000001</v>
      </c>
    </row>
    <row r="131" spans="3:17" x14ac:dyDescent="0.25">
      <c r="C131" t="s">
        <v>414</v>
      </c>
      <c r="D131" t="s">
        <v>116</v>
      </c>
      <c r="E131" t="s">
        <v>42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</row>
    <row r="132" spans="3:17" x14ac:dyDescent="0.25">
      <c r="C132" t="s">
        <v>415</v>
      </c>
      <c r="D132" t="s">
        <v>117</v>
      </c>
      <c r="E132" t="s">
        <v>42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</row>
    <row r="133" spans="3:17" x14ac:dyDescent="0.25">
      <c r="C133" t="s">
        <v>416</v>
      </c>
      <c r="D133" t="s">
        <v>118</v>
      </c>
      <c r="E133" t="s">
        <v>46</v>
      </c>
      <c r="F133" s="17">
        <v>19774.650000000001</v>
      </c>
      <c r="G133" s="17">
        <v>39143.4</v>
      </c>
      <c r="H133" s="17">
        <v>59075.930000000008</v>
      </c>
      <c r="I133" s="17">
        <v>77834.48</v>
      </c>
      <c r="J133" s="17">
        <v>98399.45</v>
      </c>
      <c r="K133" s="17">
        <v>113786.71</v>
      </c>
      <c r="L133" s="17">
        <v>137927.21</v>
      </c>
      <c r="M133" s="17">
        <v>157728.63999999998</v>
      </c>
      <c r="N133" s="17">
        <v>176277.12</v>
      </c>
      <c r="O133" s="17">
        <v>196805.25999999998</v>
      </c>
      <c r="P133" s="17">
        <v>216861.36000000002</v>
      </c>
      <c r="Q133" s="17">
        <v>236908.03999999998</v>
      </c>
    </row>
    <row r="134" spans="3:17" x14ac:dyDescent="0.25">
      <c r="C134" t="s">
        <v>417</v>
      </c>
      <c r="D134" t="s">
        <v>119</v>
      </c>
      <c r="E134" t="s">
        <v>46</v>
      </c>
      <c r="F134" s="17">
        <v>4539.55</v>
      </c>
      <c r="G134" s="17">
        <v>8908.74</v>
      </c>
      <c r="H134" s="17">
        <v>13791.650000000001</v>
      </c>
      <c r="I134" s="17">
        <v>17890.149999999998</v>
      </c>
      <c r="J134" s="17">
        <v>22683.75</v>
      </c>
      <c r="K134" s="17">
        <v>26978.120000000003</v>
      </c>
      <c r="L134" s="17">
        <v>31786.850000000002</v>
      </c>
      <c r="M134" s="17">
        <v>36368.400000000001</v>
      </c>
      <c r="N134" s="17">
        <v>40773.99</v>
      </c>
      <c r="O134" s="17">
        <v>45386.5</v>
      </c>
      <c r="P134" s="17">
        <v>50041.049999999996</v>
      </c>
      <c r="Q134" s="17">
        <v>54623.6</v>
      </c>
    </row>
    <row r="135" spans="3:17" x14ac:dyDescent="0.25">
      <c r="C135" t="s">
        <v>418</v>
      </c>
      <c r="D135" t="s">
        <v>120</v>
      </c>
      <c r="E135" t="s">
        <v>46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</row>
    <row r="136" spans="3:17" x14ac:dyDescent="0.25">
      <c r="C136" t="s">
        <v>419</v>
      </c>
      <c r="D136" t="s">
        <v>533</v>
      </c>
      <c r="E136" t="s">
        <v>46</v>
      </c>
      <c r="F136" s="17">
        <v>0</v>
      </c>
      <c r="G136" s="17">
        <v>4956.87</v>
      </c>
      <c r="H136" s="17">
        <v>4956.87</v>
      </c>
      <c r="I136" s="17">
        <v>4956.87</v>
      </c>
      <c r="J136" s="17">
        <v>4956.87</v>
      </c>
      <c r="K136" s="17">
        <v>4956.87</v>
      </c>
      <c r="L136" s="17">
        <v>4956.87</v>
      </c>
      <c r="M136" s="17">
        <v>4956.87</v>
      </c>
      <c r="N136" s="17">
        <v>4956.87</v>
      </c>
      <c r="O136" s="17">
        <v>11659.5</v>
      </c>
      <c r="P136" s="17">
        <v>11659.5</v>
      </c>
      <c r="Q136" s="17">
        <v>11659.5</v>
      </c>
    </row>
    <row r="137" spans="3:17" x14ac:dyDescent="0.25">
      <c r="C137" t="s">
        <v>420</v>
      </c>
      <c r="D137" t="s">
        <v>121</v>
      </c>
      <c r="E137" t="s">
        <v>49</v>
      </c>
      <c r="F137" s="17">
        <v>112140.39</v>
      </c>
      <c r="G137" s="17">
        <v>216708.76</v>
      </c>
      <c r="H137" s="17">
        <v>370108.99</v>
      </c>
      <c r="I137" s="17">
        <v>503719.88000000006</v>
      </c>
      <c r="J137" s="17">
        <v>646536.05000000005</v>
      </c>
      <c r="K137" s="17">
        <v>780582.22000000009</v>
      </c>
      <c r="L137" s="17">
        <v>899085.20000000007</v>
      </c>
      <c r="M137" s="17">
        <v>1009859.0800000001</v>
      </c>
      <c r="N137" s="17">
        <v>1114900.6600000001</v>
      </c>
      <c r="O137" s="17">
        <v>1241417.94</v>
      </c>
      <c r="P137" s="17">
        <v>1355708.74</v>
      </c>
      <c r="Q137" s="17">
        <v>1470052.1600000001</v>
      </c>
    </row>
    <row r="138" spans="3:17" x14ac:dyDescent="0.25">
      <c r="C138" t="s">
        <v>421</v>
      </c>
      <c r="D138" t="s">
        <v>122</v>
      </c>
      <c r="E138" t="s">
        <v>42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</row>
    <row r="139" spans="3:17" x14ac:dyDescent="0.25">
      <c r="C139" t="s">
        <v>422</v>
      </c>
      <c r="D139" t="s">
        <v>123</v>
      </c>
      <c r="E139" t="s">
        <v>46</v>
      </c>
      <c r="F139" s="17">
        <v>101132.48</v>
      </c>
      <c r="G139" s="17">
        <v>187841.96000000002</v>
      </c>
      <c r="H139" s="17">
        <v>283680.76</v>
      </c>
      <c r="I139" s="17">
        <v>374178.15</v>
      </c>
      <c r="J139" s="17">
        <v>469298.70999999996</v>
      </c>
      <c r="K139" s="17">
        <v>572715.78</v>
      </c>
      <c r="L139" s="17">
        <v>670393.75</v>
      </c>
      <c r="M139" s="17">
        <v>766463.31</v>
      </c>
      <c r="N139" s="17">
        <v>864912.07000000007</v>
      </c>
      <c r="O139" s="17">
        <v>968287.11999999988</v>
      </c>
      <c r="P139" s="17">
        <v>1078892.3</v>
      </c>
      <c r="Q139" s="17">
        <v>1200114.79</v>
      </c>
    </row>
    <row r="140" spans="3:17" x14ac:dyDescent="0.25">
      <c r="C140" t="s">
        <v>423</v>
      </c>
      <c r="D140" t="s">
        <v>124</v>
      </c>
      <c r="E140" t="s">
        <v>46</v>
      </c>
      <c r="F140" s="17">
        <v>260054.94</v>
      </c>
      <c r="G140" s="17">
        <v>534634.93999999994</v>
      </c>
      <c r="H140" s="17">
        <v>838124.47000000009</v>
      </c>
      <c r="I140" s="17">
        <v>1124699.51</v>
      </c>
      <c r="J140" s="17">
        <v>1425914.5999999999</v>
      </c>
      <c r="K140" s="17">
        <v>1753401.98</v>
      </c>
      <c r="L140" s="17">
        <v>2062715.54</v>
      </c>
      <c r="M140" s="17">
        <v>2366935.8199999998</v>
      </c>
      <c r="N140" s="17">
        <v>2678690.21</v>
      </c>
      <c r="O140" s="17">
        <v>3006044.56</v>
      </c>
      <c r="P140" s="17">
        <v>3356294.29</v>
      </c>
      <c r="Q140" s="17">
        <v>3740165.5200000005</v>
      </c>
    </row>
    <row r="141" spans="3:17" x14ac:dyDescent="0.25">
      <c r="C141" t="s">
        <v>424</v>
      </c>
      <c r="D141" t="s">
        <v>125</v>
      </c>
      <c r="E141" t="s">
        <v>46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</row>
    <row r="142" spans="3:17" x14ac:dyDescent="0.25">
      <c r="C142" t="s">
        <v>425</v>
      </c>
      <c r="D142" t="s">
        <v>126</v>
      </c>
      <c r="E142" t="s">
        <v>46</v>
      </c>
      <c r="F142" s="17">
        <v>5779</v>
      </c>
      <c r="G142" s="17">
        <v>11559.64</v>
      </c>
      <c r="H142" s="17">
        <v>17948.88</v>
      </c>
      <c r="I142" s="17">
        <v>23982.04</v>
      </c>
      <c r="J142" s="17">
        <v>30323.420000000002</v>
      </c>
      <c r="K142" s="17">
        <v>37217.879999999997</v>
      </c>
      <c r="L142" s="17">
        <v>43729.74</v>
      </c>
      <c r="M142" s="17">
        <v>50134.38</v>
      </c>
      <c r="N142" s="17">
        <v>56697.64</v>
      </c>
      <c r="O142" s="17">
        <v>63589.32</v>
      </c>
      <c r="P142" s="17">
        <v>70963</v>
      </c>
      <c r="Q142" s="17">
        <v>79044.5</v>
      </c>
    </row>
    <row r="143" spans="3:17" x14ac:dyDescent="0.25">
      <c r="C143" t="s">
        <v>426</v>
      </c>
      <c r="D143" t="s">
        <v>127</v>
      </c>
      <c r="E143" t="s">
        <v>46</v>
      </c>
      <c r="F143" s="17">
        <v>28894.999999999996</v>
      </c>
      <c r="G143" s="17">
        <v>57798.16</v>
      </c>
      <c r="H143" s="17">
        <v>89744.42</v>
      </c>
      <c r="I143" s="17">
        <v>119910.22</v>
      </c>
      <c r="J143" s="17">
        <v>151617.06</v>
      </c>
      <c r="K143" s="17">
        <v>186089.42</v>
      </c>
      <c r="L143" s="17">
        <v>218648.74</v>
      </c>
      <c r="M143" s="17">
        <v>250671.92</v>
      </c>
      <c r="N143" s="17">
        <v>283488.16000000003</v>
      </c>
      <c r="O143" s="17">
        <v>317946.51999999996</v>
      </c>
      <c r="P143" s="17">
        <v>354814.92</v>
      </c>
      <c r="Q143" s="17">
        <v>395222.42</v>
      </c>
    </row>
    <row r="144" spans="3:17" x14ac:dyDescent="0.25">
      <c r="C144" t="s">
        <v>427</v>
      </c>
      <c r="D144" t="s">
        <v>428</v>
      </c>
      <c r="E144" t="s">
        <v>46</v>
      </c>
      <c r="F144" s="17">
        <v>4334.26</v>
      </c>
      <c r="G144" s="17">
        <v>8669.74</v>
      </c>
      <c r="H144" s="17">
        <v>13461.68</v>
      </c>
      <c r="I144" s="17">
        <v>17986.559999999998</v>
      </c>
      <c r="J144" s="17">
        <v>22742.600000000002</v>
      </c>
      <c r="K144" s="17">
        <v>27913.440000000002</v>
      </c>
      <c r="L144" s="17">
        <v>32797.340000000004</v>
      </c>
      <c r="M144" s="17">
        <v>37600.82</v>
      </c>
      <c r="N144" s="17">
        <v>42523.26</v>
      </c>
      <c r="O144" s="17">
        <v>47692.020000000004</v>
      </c>
      <c r="P144" s="17">
        <v>53222.28</v>
      </c>
      <c r="Q144" s="17">
        <v>59283.42</v>
      </c>
    </row>
    <row r="145" spans="3:17" x14ac:dyDescent="0.25">
      <c r="C145" t="s">
        <v>429</v>
      </c>
      <c r="D145" t="s">
        <v>430</v>
      </c>
      <c r="E145" t="s">
        <v>46</v>
      </c>
      <c r="F145" s="17">
        <v>28.9</v>
      </c>
      <c r="G145" s="17">
        <v>57.8</v>
      </c>
      <c r="H145" s="17">
        <v>89.740000000000009</v>
      </c>
      <c r="I145" s="17">
        <v>119.9</v>
      </c>
      <c r="J145" s="17">
        <v>151.6</v>
      </c>
      <c r="K145" s="17">
        <v>186.06</v>
      </c>
      <c r="L145" s="17">
        <v>218.61999999999998</v>
      </c>
      <c r="M145" s="17">
        <v>250.64</v>
      </c>
      <c r="N145" s="17">
        <v>283.46000000000004</v>
      </c>
      <c r="O145" s="17">
        <v>317.92</v>
      </c>
      <c r="P145" s="17">
        <v>354.78</v>
      </c>
      <c r="Q145" s="17">
        <v>395.2</v>
      </c>
    </row>
    <row r="146" spans="3:17" x14ac:dyDescent="0.25">
      <c r="C146" t="s">
        <v>431</v>
      </c>
      <c r="D146" t="s">
        <v>432</v>
      </c>
      <c r="E146" t="s">
        <v>46</v>
      </c>
      <c r="F146" s="17">
        <v>28.9</v>
      </c>
      <c r="G146" s="17">
        <v>57.8</v>
      </c>
      <c r="H146" s="17">
        <v>89.740000000000009</v>
      </c>
      <c r="I146" s="17">
        <v>119.9</v>
      </c>
      <c r="J146" s="17">
        <v>151.6</v>
      </c>
      <c r="K146" s="17">
        <v>186.06</v>
      </c>
      <c r="L146" s="17">
        <v>218.61999999999998</v>
      </c>
      <c r="M146" s="17">
        <v>250.64</v>
      </c>
      <c r="N146" s="17">
        <v>283.46000000000004</v>
      </c>
      <c r="O146" s="17">
        <v>317.92</v>
      </c>
      <c r="P146" s="17">
        <v>354.78</v>
      </c>
      <c r="Q146" s="17">
        <v>395.2</v>
      </c>
    </row>
    <row r="147" spans="3:17" x14ac:dyDescent="0.25">
      <c r="C147" t="s">
        <v>433</v>
      </c>
      <c r="D147" t="s">
        <v>434</v>
      </c>
      <c r="E147" t="s">
        <v>46</v>
      </c>
      <c r="F147" s="17">
        <v>5779</v>
      </c>
      <c r="G147" s="17">
        <v>11559.64</v>
      </c>
      <c r="H147" s="17">
        <v>17948.88</v>
      </c>
      <c r="I147" s="17">
        <v>23982.04</v>
      </c>
      <c r="J147" s="17">
        <v>30323.420000000002</v>
      </c>
      <c r="K147" s="17">
        <v>37217.879999999997</v>
      </c>
      <c r="L147" s="17">
        <v>43729.74</v>
      </c>
      <c r="M147" s="17">
        <v>50134.38</v>
      </c>
      <c r="N147" s="17">
        <v>56697.64</v>
      </c>
      <c r="O147" s="17">
        <v>63589.32</v>
      </c>
      <c r="P147" s="17">
        <v>70963</v>
      </c>
      <c r="Q147" s="17">
        <v>79044.5</v>
      </c>
    </row>
    <row r="148" spans="3:17" x14ac:dyDescent="0.25">
      <c r="C148" t="s">
        <v>435</v>
      </c>
      <c r="D148" t="s">
        <v>128</v>
      </c>
      <c r="E148" t="s">
        <v>49</v>
      </c>
      <c r="F148" s="17">
        <v>406032.48</v>
      </c>
      <c r="G148" s="17">
        <v>812179.68</v>
      </c>
      <c r="H148" s="17">
        <v>1261088.57</v>
      </c>
      <c r="I148" s="17">
        <v>1684978.32</v>
      </c>
      <c r="J148" s="17">
        <v>2130523.0099999998</v>
      </c>
      <c r="K148" s="17">
        <v>2614928.5</v>
      </c>
      <c r="L148" s="17">
        <v>3072452.09</v>
      </c>
      <c r="M148" s="17">
        <v>3522441.91</v>
      </c>
      <c r="N148" s="17">
        <v>3983575.9000000004</v>
      </c>
      <c r="O148" s="17">
        <v>4467784.7</v>
      </c>
      <c r="P148" s="17">
        <v>4985859.3499999996</v>
      </c>
      <c r="Q148" s="17">
        <v>5553665.5499999998</v>
      </c>
    </row>
    <row r="149" spans="3:17" x14ac:dyDescent="0.25">
      <c r="C149" t="s">
        <v>436</v>
      </c>
      <c r="D149" t="s">
        <v>130</v>
      </c>
      <c r="E149" t="s">
        <v>42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</row>
    <row r="150" spans="3:17" x14ac:dyDescent="0.25">
      <c r="C150" t="s">
        <v>437</v>
      </c>
      <c r="D150" t="s">
        <v>131</v>
      </c>
      <c r="E150" t="s">
        <v>46</v>
      </c>
      <c r="F150" s="17">
        <v>4594.29</v>
      </c>
      <c r="G150" s="17">
        <v>6521.82</v>
      </c>
      <c r="H150" s="17">
        <v>14257.869999999999</v>
      </c>
      <c r="I150" s="17">
        <v>18927.16</v>
      </c>
      <c r="J150" s="17">
        <v>23666.45</v>
      </c>
      <c r="K150" s="17">
        <v>28656.74</v>
      </c>
      <c r="L150" s="17">
        <v>33573.03</v>
      </c>
      <c r="M150" s="17">
        <v>38501.32</v>
      </c>
      <c r="N150" s="17">
        <v>43606.61</v>
      </c>
      <c r="O150" s="17">
        <v>48370.9</v>
      </c>
      <c r="P150" s="17">
        <v>52940.19</v>
      </c>
      <c r="Q150" s="17">
        <v>57766.48</v>
      </c>
    </row>
    <row r="151" spans="3:17" x14ac:dyDescent="0.25">
      <c r="C151" t="s">
        <v>438</v>
      </c>
      <c r="D151" t="s">
        <v>132</v>
      </c>
      <c r="E151" t="s">
        <v>46</v>
      </c>
      <c r="F151" s="17">
        <v>4714.29</v>
      </c>
      <c r="G151" s="17">
        <v>9575.58</v>
      </c>
      <c r="H151" s="17">
        <v>14106.869999999999</v>
      </c>
      <c r="I151" s="17">
        <v>19008.16</v>
      </c>
      <c r="J151" s="17">
        <v>23929.45</v>
      </c>
      <c r="K151" s="17">
        <v>28880.74</v>
      </c>
      <c r="L151" s="17">
        <v>34203.03</v>
      </c>
      <c r="M151" s="17">
        <v>39118.32</v>
      </c>
      <c r="N151" s="17">
        <v>44367.61</v>
      </c>
      <c r="O151" s="17">
        <v>49669.9</v>
      </c>
      <c r="P151" s="17">
        <v>54772.19</v>
      </c>
      <c r="Q151" s="17">
        <v>59573.48</v>
      </c>
    </row>
    <row r="152" spans="3:17" x14ac:dyDescent="0.25">
      <c r="C152" t="s">
        <v>439</v>
      </c>
      <c r="D152" t="s">
        <v>133</v>
      </c>
      <c r="E152" t="s">
        <v>46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</row>
    <row r="153" spans="3:17" x14ac:dyDescent="0.25">
      <c r="C153" t="s">
        <v>440</v>
      </c>
      <c r="D153" t="s">
        <v>134</v>
      </c>
      <c r="E153" t="s">
        <v>49</v>
      </c>
      <c r="F153" s="17">
        <v>9308.58</v>
      </c>
      <c r="G153" s="17">
        <v>16097.400000000001</v>
      </c>
      <c r="H153" s="17">
        <v>28364.74</v>
      </c>
      <c r="I153" s="17">
        <v>37935.32</v>
      </c>
      <c r="J153" s="17">
        <v>47595.9</v>
      </c>
      <c r="K153" s="17">
        <v>57537.479999999996</v>
      </c>
      <c r="L153" s="17">
        <v>67776.06</v>
      </c>
      <c r="M153" s="17">
        <v>77619.64</v>
      </c>
      <c r="N153" s="17">
        <v>87974.22</v>
      </c>
      <c r="O153" s="17">
        <v>98040.799999999988</v>
      </c>
      <c r="P153" s="17">
        <v>107712.38</v>
      </c>
      <c r="Q153" s="17">
        <v>117339.95999999999</v>
      </c>
    </row>
    <row r="154" spans="3:17" x14ac:dyDescent="0.25">
      <c r="C154" t="s">
        <v>441</v>
      </c>
      <c r="D154" t="s">
        <v>135</v>
      </c>
      <c r="E154" t="s">
        <v>42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</row>
    <row r="155" spans="3:17" x14ac:dyDescent="0.25">
      <c r="C155" t="s">
        <v>442</v>
      </c>
      <c r="D155" t="s">
        <v>136</v>
      </c>
      <c r="E155" t="s">
        <v>46</v>
      </c>
      <c r="F155" s="17">
        <v>2038.11</v>
      </c>
      <c r="G155" s="17">
        <v>3919.22</v>
      </c>
      <c r="H155" s="17">
        <v>5827.33</v>
      </c>
      <c r="I155" s="17">
        <v>7853.4400000000005</v>
      </c>
      <c r="J155" s="17">
        <v>9847.5499999999993</v>
      </c>
      <c r="K155" s="17">
        <v>11907.66</v>
      </c>
      <c r="L155" s="17">
        <v>13916.769999999999</v>
      </c>
      <c r="M155" s="17">
        <v>15866.880000000001</v>
      </c>
      <c r="N155" s="17">
        <v>17842.990000000002</v>
      </c>
      <c r="O155" s="17">
        <v>19794.099999999999</v>
      </c>
      <c r="P155" s="17">
        <v>21735.21</v>
      </c>
      <c r="Q155" s="17">
        <v>23796.32</v>
      </c>
    </row>
    <row r="156" spans="3:17" x14ac:dyDescent="0.25">
      <c r="C156" t="s">
        <v>443</v>
      </c>
      <c r="D156" t="s">
        <v>137</v>
      </c>
      <c r="E156" t="s">
        <v>46</v>
      </c>
      <c r="F156" s="17">
        <v>5019.29</v>
      </c>
      <c r="G156" s="17">
        <v>9621.58</v>
      </c>
      <c r="H156" s="17">
        <v>14453.87</v>
      </c>
      <c r="I156" s="17">
        <v>19052.16</v>
      </c>
      <c r="J156" s="17">
        <v>23980.45</v>
      </c>
      <c r="K156" s="17">
        <v>26222.98</v>
      </c>
      <c r="L156" s="17">
        <v>34075.03</v>
      </c>
      <c r="M156" s="17">
        <v>39071.32</v>
      </c>
      <c r="N156" s="17">
        <v>44041.61</v>
      </c>
      <c r="O156" s="17">
        <v>49126.9</v>
      </c>
      <c r="P156" s="17">
        <v>53873.19</v>
      </c>
      <c r="Q156" s="17">
        <v>58732.480000000003</v>
      </c>
    </row>
    <row r="157" spans="3:17" x14ac:dyDescent="0.25">
      <c r="C157" t="s">
        <v>444</v>
      </c>
      <c r="D157" t="s">
        <v>129</v>
      </c>
      <c r="E157" t="s">
        <v>46</v>
      </c>
      <c r="F157" s="17">
        <v>5256.29</v>
      </c>
      <c r="G157" s="17">
        <v>10082.58</v>
      </c>
      <c r="H157" s="17">
        <v>15146.869999999999</v>
      </c>
      <c r="I157" s="17">
        <v>20163.16</v>
      </c>
      <c r="J157" s="17">
        <v>25054.45</v>
      </c>
      <c r="K157" s="17">
        <v>29902.74</v>
      </c>
      <c r="L157" s="17">
        <v>34638.03</v>
      </c>
      <c r="M157" s="17">
        <v>39823.32</v>
      </c>
      <c r="N157" s="17">
        <v>45007.61</v>
      </c>
      <c r="O157" s="17">
        <v>49920.9</v>
      </c>
      <c r="P157" s="17">
        <v>54659.19</v>
      </c>
      <c r="Q157" s="17">
        <v>59198.479999999996</v>
      </c>
    </row>
    <row r="158" spans="3:17" x14ac:dyDescent="0.25">
      <c r="C158" t="s">
        <v>445</v>
      </c>
      <c r="D158" t="s">
        <v>138</v>
      </c>
      <c r="E158" t="s">
        <v>49</v>
      </c>
      <c r="F158" s="17">
        <v>12313.69</v>
      </c>
      <c r="G158" s="17">
        <v>23623.38</v>
      </c>
      <c r="H158" s="17">
        <v>35428.07</v>
      </c>
      <c r="I158" s="17">
        <v>47068.76</v>
      </c>
      <c r="J158" s="17">
        <v>58882.45</v>
      </c>
      <c r="K158" s="17">
        <v>68033.37999999999</v>
      </c>
      <c r="L158" s="17">
        <v>82629.83</v>
      </c>
      <c r="M158" s="17">
        <v>94761.52</v>
      </c>
      <c r="N158" s="17">
        <v>106892.21</v>
      </c>
      <c r="O158" s="17">
        <v>118841.90000000001</v>
      </c>
      <c r="P158" s="17">
        <v>130267.59</v>
      </c>
      <c r="Q158" s="17">
        <v>141727.28</v>
      </c>
    </row>
    <row r="159" spans="3:17" x14ac:dyDescent="0.25">
      <c r="C159" t="s">
        <v>446</v>
      </c>
      <c r="D159" t="s">
        <v>139</v>
      </c>
      <c r="E159" t="s">
        <v>42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</row>
    <row r="160" spans="3:17" x14ac:dyDescent="0.25">
      <c r="C160" t="s">
        <v>447</v>
      </c>
      <c r="D160" t="s">
        <v>140</v>
      </c>
      <c r="E160" t="s">
        <v>46</v>
      </c>
      <c r="F160" s="17">
        <v>193.21</v>
      </c>
      <c r="G160" s="17">
        <v>311.8</v>
      </c>
      <c r="H160" s="17">
        <v>599.63</v>
      </c>
      <c r="I160" s="17">
        <v>796.84</v>
      </c>
      <c r="J160" s="17">
        <v>991.05000000000007</v>
      </c>
      <c r="K160" s="17">
        <v>1188.26</v>
      </c>
      <c r="L160" s="17">
        <v>1381.47</v>
      </c>
      <c r="M160" s="17">
        <v>1583.6799999999998</v>
      </c>
      <c r="N160" s="17">
        <v>1779.89</v>
      </c>
      <c r="O160" s="17">
        <v>1971.1</v>
      </c>
      <c r="P160" s="17">
        <v>2178.31</v>
      </c>
      <c r="Q160" s="17">
        <v>2378.52</v>
      </c>
    </row>
    <row r="161" spans="3:17" x14ac:dyDescent="0.25">
      <c r="C161" t="s">
        <v>448</v>
      </c>
      <c r="D161" t="s">
        <v>141</v>
      </c>
      <c r="E161" t="s">
        <v>46</v>
      </c>
      <c r="F161" s="17">
        <v>5437.3499999999995</v>
      </c>
      <c r="G161" s="17">
        <v>11476.7</v>
      </c>
      <c r="H161" s="17">
        <v>17062.05</v>
      </c>
      <c r="I161" s="17">
        <v>22602.400000000001</v>
      </c>
      <c r="J161" s="17">
        <v>28790.750000000004</v>
      </c>
      <c r="K161" s="17">
        <v>34964.1</v>
      </c>
      <c r="L161" s="17">
        <v>40756.449999999997</v>
      </c>
      <c r="M161" s="17">
        <v>46596.800000000003</v>
      </c>
      <c r="N161" s="17">
        <v>52520.149999999994</v>
      </c>
      <c r="O161" s="17">
        <v>58465.5</v>
      </c>
      <c r="P161" s="17">
        <v>64465.850000000006</v>
      </c>
      <c r="Q161" s="17">
        <v>70596.2</v>
      </c>
    </row>
    <row r="162" spans="3:17" x14ac:dyDescent="0.25">
      <c r="C162" t="s">
        <v>449</v>
      </c>
      <c r="D162" t="s">
        <v>142</v>
      </c>
      <c r="E162" t="s">
        <v>46</v>
      </c>
      <c r="F162" s="17">
        <v>973.06</v>
      </c>
      <c r="G162" s="17">
        <v>2003.12</v>
      </c>
      <c r="H162" s="17">
        <v>2946.1800000000003</v>
      </c>
      <c r="I162" s="17">
        <v>3963.2400000000002</v>
      </c>
      <c r="J162" s="17">
        <v>4929.3</v>
      </c>
      <c r="K162" s="17">
        <v>5942.36</v>
      </c>
      <c r="L162" s="17">
        <v>6911.4199999999992</v>
      </c>
      <c r="M162" s="17">
        <v>7935.4800000000005</v>
      </c>
      <c r="N162" s="17">
        <v>8949.5400000000009</v>
      </c>
      <c r="O162" s="17">
        <v>9955.6</v>
      </c>
      <c r="P162" s="17">
        <v>10952.66</v>
      </c>
      <c r="Q162" s="17">
        <v>12020.72</v>
      </c>
    </row>
    <row r="163" spans="3:17" x14ac:dyDescent="0.25">
      <c r="C163" t="s">
        <v>450</v>
      </c>
      <c r="D163" t="s">
        <v>143</v>
      </c>
      <c r="E163" t="s">
        <v>49</v>
      </c>
      <c r="F163" s="17">
        <v>6603.62</v>
      </c>
      <c r="G163" s="17">
        <v>13791.619999999999</v>
      </c>
      <c r="H163" s="17">
        <v>20607.86</v>
      </c>
      <c r="I163" s="17">
        <v>27362.480000000003</v>
      </c>
      <c r="J163" s="17">
        <v>34711.1</v>
      </c>
      <c r="K163" s="17">
        <v>42094.720000000001</v>
      </c>
      <c r="L163" s="17">
        <v>49049.34</v>
      </c>
      <c r="M163" s="17">
        <v>56115.96</v>
      </c>
      <c r="N163" s="17">
        <v>63249.58</v>
      </c>
      <c r="O163" s="17">
        <v>70392.2</v>
      </c>
      <c r="P163" s="17">
        <v>77596.820000000007</v>
      </c>
      <c r="Q163" s="17">
        <v>84995.44</v>
      </c>
    </row>
    <row r="164" spans="3:17" x14ac:dyDescent="0.25">
      <c r="C164" t="s">
        <v>451</v>
      </c>
      <c r="D164" t="s">
        <v>144</v>
      </c>
      <c r="E164" t="s">
        <v>42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</row>
    <row r="165" spans="3:17" x14ac:dyDescent="0.25">
      <c r="C165" t="s">
        <v>452</v>
      </c>
      <c r="D165" t="s">
        <v>145</v>
      </c>
      <c r="E165" t="s">
        <v>46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</row>
    <row r="166" spans="3:17" x14ac:dyDescent="0.25">
      <c r="C166" t="s">
        <v>453</v>
      </c>
      <c r="D166" t="s">
        <v>146</v>
      </c>
      <c r="E166" t="s">
        <v>46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</row>
    <row r="167" spans="3:17" x14ac:dyDescent="0.25">
      <c r="C167" t="s">
        <v>454</v>
      </c>
      <c r="D167" t="s">
        <v>147</v>
      </c>
      <c r="E167" t="s">
        <v>46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</row>
    <row r="168" spans="3:17" x14ac:dyDescent="0.25">
      <c r="C168" t="s">
        <v>455</v>
      </c>
      <c r="D168" t="s">
        <v>148</v>
      </c>
      <c r="E168" t="s">
        <v>49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</row>
    <row r="169" spans="3:17" x14ac:dyDescent="0.25">
      <c r="C169" t="s">
        <v>456</v>
      </c>
      <c r="D169" t="s">
        <v>149</v>
      </c>
      <c r="E169" t="s">
        <v>42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</row>
    <row r="170" spans="3:17" x14ac:dyDescent="0.25">
      <c r="C170" t="s">
        <v>457</v>
      </c>
      <c r="D170" t="s">
        <v>150</v>
      </c>
      <c r="E170" t="s">
        <v>46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</row>
    <row r="171" spans="3:17" x14ac:dyDescent="0.25">
      <c r="C171" t="s">
        <v>458</v>
      </c>
      <c r="D171" t="s">
        <v>151</v>
      </c>
      <c r="E171" t="s">
        <v>46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</row>
    <row r="172" spans="3:17" x14ac:dyDescent="0.25">
      <c r="C172" t="s">
        <v>459</v>
      </c>
      <c r="D172" t="s">
        <v>152</v>
      </c>
      <c r="E172" t="s">
        <v>46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</row>
    <row r="173" spans="3:17" x14ac:dyDescent="0.25">
      <c r="C173" t="s">
        <v>460</v>
      </c>
      <c r="D173" t="s">
        <v>153</v>
      </c>
      <c r="E173" t="s">
        <v>46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</row>
    <row r="174" spans="3:17" x14ac:dyDescent="0.25">
      <c r="C174" t="s">
        <v>461</v>
      </c>
      <c r="D174" t="s">
        <v>154</v>
      </c>
      <c r="E174" t="s">
        <v>46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</row>
    <row r="175" spans="3:17" x14ac:dyDescent="0.25">
      <c r="C175" t="s">
        <v>462</v>
      </c>
      <c r="D175" t="s">
        <v>155</v>
      </c>
      <c r="E175" t="s">
        <v>49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</row>
    <row r="176" spans="3:17" x14ac:dyDescent="0.25">
      <c r="C176" t="s">
        <v>463</v>
      </c>
      <c r="D176" t="s">
        <v>156</v>
      </c>
      <c r="E176" t="s">
        <v>49</v>
      </c>
      <c r="F176" s="17">
        <v>546398.76</v>
      </c>
      <c r="G176" s="17">
        <v>1082400.8400000001</v>
      </c>
      <c r="H176" s="17">
        <v>1715598.23</v>
      </c>
      <c r="I176" s="17">
        <v>2301064.7599999998</v>
      </c>
      <c r="J176" s="17">
        <v>2918248.51</v>
      </c>
      <c r="K176" s="17">
        <v>3563176.3</v>
      </c>
      <c r="L176" s="17">
        <v>4170992.52</v>
      </c>
      <c r="M176" s="17">
        <v>4760798.1100000003</v>
      </c>
      <c r="N176" s="17">
        <v>5356592.57</v>
      </c>
      <c r="O176" s="17">
        <v>5996477.54</v>
      </c>
      <c r="P176" s="17">
        <v>6657144.8799999999</v>
      </c>
      <c r="Q176" s="17">
        <v>7367780.3899999997</v>
      </c>
    </row>
    <row r="177" spans="3:17" x14ac:dyDescent="0.25">
      <c r="C177" t="s">
        <v>464</v>
      </c>
      <c r="D177" t="s">
        <v>157</v>
      </c>
      <c r="E177" t="s">
        <v>109</v>
      </c>
      <c r="F177" s="17">
        <v>-2893172.46</v>
      </c>
      <c r="G177" s="17">
        <v>-2910933.09</v>
      </c>
      <c r="H177" s="17">
        <v>-2846044.79</v>
      </c>
      <c r="I177" s="17">
        <v>-2845432.5500000003</v>
      </c>
      <c r="J177" s="17">
        <v>-2843123.12</v>
      </c>
      <c r="K177" s="17">
        <v>-2846245.83</v>
      </c>
      <c r="L177" s="17">
        <v>-2872916.67</v>
      </c>
      <c r="M177" s="17">
        <v>-2891136.44</v>
      </c>
      <c r="N177" s="17">
        <v>-2943984.14</v>
      </c>
      <c r="O177" s="17">
        <v>-2979251.99</v>
      </c>
      <c r="P177" s="17">
        <v>-3027623.69</v>
      </c>
      <c r="Q177" s="17">
        <v>-6325984.830000001</v>
      </c>
    </row>
    <row r="178" spans="3:17" x14ac:dyDescent="0.25">
      <c r="C178" t="s">
        <v>465</v>
      </c>
      <c r="D178" t="s">
        <v>158</v>
      </c>
      <c r="E178" t="s">
        <v>42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</row>
    <row r="179" spans="3:17" x14ac:dyDescent="0.25">
      <c r="C179" t="s">
        <v>466</v>
      </c>
      <c r="D179" t="s">
        <v>159</v>
      </c>
      <c r="E179" t="s">
        <v>46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</row>
    <row r="180" spans="3:17" x14ac:dyDescent="0.25">
      <c r="C180" t="s">
        <v>467</v>
      </c>
      <c r="D180" t="s">
        <v>160</v>
      </c>
      <c r="E180" t="s">
        <v>46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</row>
    <row r="181" spans="3:17" x14ac:dyDescent="0.25">
      <c r="C181" t="s">
        <v>468</v>
      </c>
      <c r="D181" t="s">
        <v>161</v>
      </c>
      <c r="E181" t="s">
        <v>46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</row>
    <row r="182" spans="3:17" x14ac:dyDescent="0.25">
      <c r="C182" t="s">
        <v>469</v>
      </c>
      <c r="D182" t="s">
        <v>162</v>
      </c>
      <c r="E182" t="s">
        <v>46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</row>
    <row r="183" spans="3:17" x14ac:dyDescent="0.25">
      <c r="C183" t="s">
        <v>470</v>
      </c>
      <c r="D183" t="s">
        <v>163</v>
      </c>
      <c r="E183" t="s">
        <v>46</v>
      </c>
      <c r="F183" s="17">
        <v>0.01</v>
      </c>
      <c r="G183" s="17">
        <v>0.01</v>
      </c>
      <c r="H183" s="17">
        <v>0.01</v>
      </c>
      <c r="I183" s="17">
        <v>0.02</v>
      </c>
      <c r="J183" s="17">
        <v>0.02</v>
      </c>
      <c r="K183" s="17">
        <v>0.02</v>
      </c>
      <c r="L183" s="17">
        <v>0.02</v>
      </c>
      <c r="M183" s="17">
        <v>0.03</v>
      </c>
      <c r="N183" s="17">
        <v>0.03</v>
      </c>
      <c r="O183" s="17">
        <v>0.03</v>
      </c>
      <c r="P183" s="17">
        <v>0.03</v>
      </c>
      <c r="Q183" s="17">
        <v>0.03</v>
      </c>
    </row>
    <row r="184" spans="3:17" x14ac:dyDescent="0.25">
      <c r="C184" t="s">
        <v>471</v>
      </c>
      <c r="D184" t="s">
        <v>164</v>
      </c>
      <c r="E184" t="s">
        <v>46</v>
      </c>
      <c r="F184" s="17">
        <v>0.02</v>
      </c>
      <c r="G184" s="17">
        <v>0.02</v>
      </c>
      <c r="H184" s="17">
        <v>0.02</v>
      </c>
      <c r="I184" s="17">
        <v>0.02</v>
      </c>
      <c r="J184" s="17">
        <v>0.04</v>
      </c>
      <c r="K184" s="17">
        <v>0.04</v>
      </c>
      <c r="L184" s="17">
        <v>0.03</v>
      </c>
      <c r="M184" s="17">
        <v>0.05</v>
      </c>
      <c r="N184" s="17">
        <v>0.04</v>
      </c>
      <c r="O184" s="17">
        <v>0.03</v>
      </c>
      <c r="P184" s="17">
        <v>0.04</v>
      </c>
      <c r="Q184" s="17">
        <v>0.05</v>
      </c>
    </row>
    <row r="185" spans="3:17" x14ac:dyDescent="0.25">
      <c r="C185" t="s">
        <v>472</v>
      </c>
      <c r="D185" t="s">
        <v>165</v>
      </c>
      <c r="E185" t="s">
        <v>46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</row>
    <row r="186" spans="3:17" x14ac:dyDescent="0.25">
      <c r="C186" t="s">
        <v>473</v>
      </c>
      <c r="D186" t="s">
        <v>166</v>
      </c>
      <c r="E186" t="s">
        <v>46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</row>
    <row r="187" spans="3:17" x14ac:dyDescent="0.25">
      <c r="C187" t="s">
        <v>474</v>
      </c>
      <c r="D187" t="s">
        <v>167</v>
      </c>
      <c r="E187" t="s">
        <v>49</v>
      </c>
      <c r="F187" s="17">
        <v>0.03</v>
      </c>
      <c r="G187" s="17">
        <v>0.03</v>
      </c>
      <c r="H187" s="17">
        <v>0.03</v>
      </c>
      <c r="I187" s="17">
        <v>0.04</v>
      </c>
      <c r="J187" s="17">
        <v>0.06</v>
      </c>
      <c r="K187" s="17">
        <v>0.06</v>
      </c>
      <c r="L187" s="17">
        <v>0.05</v>
      </c>
      <c r="M187" s="17">
        <v>0.08</v>
      </c>
      <c r="N187" s="17">
        <v>7.0000000000000007E-2</v>
      </c>
      <c r="O187" s="17">
        <v>0.06</v>
      </c>
      <c r="P187" s="17">
        <v>7.0000000000000007E-2</v>
      </c>
      <c r="Q187" s="17">
        <v>0.08</v>
      </c>
    </row>
    <row r="188" spans="3:17" x14ac:dyDescent="0.25">
      <c r="C188" t="s">
        <v>475</v>
      </c>
      <c r="D188" t="s">
        <v>168</v>
      </c>
      <c r="E188" t="s">
        <v>42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</row>
    <row r="189" spans="3:17" x14ac:dyDescent="0.25">
      <c r="C189" t="s">
        <v>476</v>
      </c>
      <c r="D189" t="s">
        <v>169</v>
      </c>
      <c r="E189" t="s">
        <v>46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</row>
    <row r="190" spans="3:17" x14ac:dyDescent="0.25">
      <c r="C190" t="s">
        <v>477</v>
      </c>
      <c r="D190" t="s">
        <v>170</v>
      </c>
      <c r="E190" t="s">
        <v>46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</row>
    <row r="191" spans="3:17" x14ac:dyDescent="0.25">
      <c r="C191" t="s">
        <v>478</v>
      </c>
      <c r="D191" t="s">
        <v>171</v>
      </c>
      <c r="E191" t="s">
        <v>46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</row>
    <row r="192" spans="3:17" x14ac:dyDescent="0.25">
      <c r="C192" t="s">
        <v>479</v>
      </c>
      <c r="D192" t="s">
        <v>172</v>
      </c>
      <c r="E192" t="s">
        <v>46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</row>
    <row r="193" spans="3:17" x14ac:dyDescent="0.25">
      <c r="C193" t="s">
        <v>480</v>
      </c>
      <c r="D193" t="s">
        <v>173</v>
      </c>
      <c r="E193" t="s">
        <v>46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</row>
    <row r="194" spans="3:17" x14ac:dyDescent="0.25">
      <c r="C194" t="s">
        <v>481</v>
      </c>
      <c r="D194" t="s">
        <v>174</v>
      </c>
      <c r="E194" t="s">
        <v>46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</row>
    <row r="195" spans="3:17" x14ac:dyDescent="0.25">
      <c r="C195" t="s">
        <v>482</v>
      </c>
      <c r="D195" t="s">
        <v>175</v>
      </c>
      <c r="E195" t="s">
        <v>46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</row>
    <row r="196" spans="3:17" x14ac:dyDescent="0.25">
      <c r="C196" t="s">
        <v>483</v>
      </c>
      <c r="D196" t="s">
        <v>176</v>
      </c>
      <c r="E196" t="s">
        <v>49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</row>
    <row r="197" spans="3:17" x14ac:dyDescent="0.25">
      <c r="C197" t="s">
        <v>484</v>
      </c>
      <c r="D197" t="s">
        <v>536</v>
      </c>
      <c r="E197" t="s">
        <v>42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</row>
    <row r="198" spans="3:17" x14ac:dyDescent="0.25">
      <c r="C198" t="s">
        <v>485</v>
      </c>
      <c r="D198" t="s">
        <v>177</v>
      </c>
      <c r="E198" t="s">
        <v>46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</row>
    <row r="199" spans="3:17" x14ac:dyDescent="0.25">
      <c r="C199" t="s">
        <v>486</v>
      </c>
      <c r="D199" t="s">
        <v>178</v>
      </c>
      <c r="E199" t="s">
        <v>46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0</v>
      </c>
    </row>
    <row r="200" spans="3:17" x14ac:dyDescent="0.25">
      <c r="C200" t="s">
        <v>487</v>
      </c>
      <c r="D200" t="s">
        <v>179</v>
      </c>
      <c r="E200" t="s">
        <v>46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</row>
    <row r="201" spans="3:17" x14ac:dyDescent="0.25">
      <c r="C201" t="s">
        <v>488</v>
      </c>
      <c r="D201" t="s">
        <v>180</v>
      </c>
      <c r="E201" t="s">
        <v>46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</row>
    <row r="202" spans="3:17" x14ac:dyDescent="0.25">
      <c r="C202" t="s">
        <v>489</v>
      </c>
      <c r="D202" t="s">
        <v>181</v>
      </c>
      <c r="E202" t="s">
        <v>46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</row>
    <row r="203" spans="3:17" x14ac:dyDescent="0.25">
      <c r="C203" t="s">
        <v>490</v>
      </c>
      <c r="D203" t="s">
        <v>566</v>
      </c>
      <c r="E203" t="s">
        <v>49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</row>
    <row r="204" spans="3:17" x14ac:dyDescent="0.25">
      <c r="C204" t="s">
        <v>491</v>
      </c>
      <c r="D204" t="s">
        <v>492</v>
      </c>
      <c r="E204" t="s">
        <v>42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</row>
    <row r="205" spans="3:17" x14ac:dyDescent="0.25">
      <c r="C205" t="s">
        <v>493</v>
      </c>
      <c r="D205" t="s">
        <v>182</v>
      </c>
      <c r="E205" t="s">
        <v>46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</row>
    <row r="206" spans="3:17" x14ac:dyDescent="0.25">
      <c r="C206" t="s">
        <v>494</v>
      </c>
      <c r="D206" t="s">
        <v>495</v>
      </c>
      <c r="E206" t="s">
        <v>46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</row>
    <row r="207" spans="3:17" x14ac:dyDescent="0.25">
      <c r="C207" t="s">
        <v>496</v>
      </c>
      <c r="D207" t="s">
        <v>497</v>
      </c>
      <c r="E207" t="s">
        <v>49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</row>
    <row r="208" spans="3:17" x14ac:dyDescent="0.25">
      <c r="C208" t="s">
        <v>498</v>
      </c>
      <c r="D208" t="s">
        <v>537</v>
      </c>
      <c r="E208" t="s">
        <v>109</v>
      </c>
      <c r="F208" s="17">
        <v>-2893172.43</v>
      </c>
      <c r="G208" s="17">
        <v>-2910933.06</v>
      </c>
      <c r="H208" s="17">
        <v>-2846044.76</v>
      </c>
      <c r="I208" s="17">
        <v>-2845432.5100000002</v>
      </c>
      <c r="J208" s="17">
        <v>-2843123.06</v>
      </c>
      <c r="K208" s="17">
        <v>-2846245.77</v>
      </c>
      <c r="L208" s="17">
        <v>-2872916.62</v>
      </c>
      <c r="M208" s="17">
        <v>-2891136.36</v>
      </c>
      <c r="N208" s="17">
        <v>-2943984.0700000003</v>
      </c>
      <c r="O208" s="17">
        <v>-2979251.93</v>
      </c>
      <c r="P208" s="17">
        <v>-3027623.62</v>
      </c>
      <c r="Q208" s="17">
        <v>-6325984.7500000009</v>
      </c>
    </row>
    <row r="209" spans="3:17" x14ac:dyDescent="0.25">
      <c r="C209" t="s">
        <v>499</v>
      </c>
      <c r="D209" t="s">
        <v>538</v>
      </c>
      <c r="E209" t="s">
        <v>109</v>
      </c>
      <c r="F209" s="17">
        <v>-2893172.43</v>
      </c>
      <c r="G209" s="17">
        <v>-2910933.06</v>
      </c>
      <c r="H209" s="17">
        <v>-2846044.76</v>
      </c>
      <c r="I209" s="17">
        <v>-2845432.5100000002</v>
      </c>
      <c r="J209" s="17">
        <v>-2843123.06</v>
      </c>
      <c r="K209" s="17">
        <v>-2846245.77</v>
      </c>
      <c r="L209" s="17">
        <v>-2872916.62</v>
      </c>
      <c r="M209" s="17">
        <v>-2891136.36</v>
      </c>
      <c r="N209" s="17">
        <v>-2943984.0700000003</v>
      </c>
      <c r="O209" s="17">
        <v>-2979251.93</v>
      </c>
      <c r="P209" s="17">
        <v>-3027623.62</v>
      </c>
      <c r="Q209" s="17">
        <v>-6325984.7500000009</v>
      </c>
    </row>
    <row r="210" spans="3:17" x14ac:dyDescent="0.25">
      <c r="C210" t="s">
        <v>510</v>
      </c>
      <c r="D210" t="s">
        <v>511</v>
      </c>
      <c r="E210" t="s">
        <v>46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</row>
    <row r="211" spans="3:17" x14ac:dyDescent="0.25">
      <c r="C211" t="s">
        <v>512</v>
      </c>
      <c r="D211" t="s">
        <v>513</v>
      </c>
      <c r="E211" t="s">
        <v>49</v>
      </c>
      <c r="F211" s="17">
        <v>70016.25</v>
      </c>
      <c r="G211" s="17">
        <v>148273.87</v>
      </c>
      <c r="H211" s="17">
        <v>215088.7</v>
      </c>
      <c r="I211" s="17">
        <v>287733.71999999997</v>
      </c>
      <c r="J211" s="17">
        <v>354255.73</v>
      </c>
      <c r="K211" s="17">
        <v>425952.26999999996</v>
      </c>
      <c r="L211" s="17">
        <v>491949.05999999994</v>
      </c>
      <c r="M211" s="17">
        <v>555898.46</v>
      </c>
      <c r="N211" s="17">
        <v>611241.81999999995</v>
      </c>
      <c r="O211" s="17">
        <v>672627.49</v>
      </c>
      <c r="P211" s="17">
        <v>733778.13</v>
      </c>
      <c r="Q211" s="17">
        <v>807440.90999999992</v>
      </c>
    </row>
    <row r="212" spans="3:17" x14ac:dyDescent="0.25">
      <c r="C212" t="s">
        <v>516</v>
      </c>
      <c r="D212" t="s">
        <v>517</v>
      </c>
      <c r="E212" t="s">
        <v>46</v>
      </c>
      <c r="F212" s="17">
        <v>525729.5</v>
      </c>
      <c r="G212" s="17">
        <v>1066010.1500000001</v>
      </c>
      <c r="H212" s="17">
        <v>1668066.6</v>
      </c>
      <c r="I212" s="17">
        <v>2234046.7199999997</v>
      </c>
      <c r="J212" s="17">
        <v>2817968.45</v>
      </c>
      <c r="K212" s="17">
        <v>3465919.95</v>
      </c>
      <c r="L212" s="17">
        <v>4058269.55</v>
      </c>
      <c r="M212" s="17">
        <v>4662713.66</v>
      </c>
      <c r="N212" s="17">
        <v>5280060.5</v>
      </c>
      <c r="O212" s="17">
        <v>5924933.5200000005</v>
      </c>
      <c r="P212" s="17">
        <v>6606897.2300000004</v>
      </c>
      <c r="Q212" s="17">
        <v>7366252.1799999997</v>
      </c>
    </row>
    <row r="213" spans="3:17" x14ac:dyDescent="0.25">
      <c r="C213" t="s">
        <v>520</v>
      </c>
      <c r="D213" t="s">
        <v>556</v>
      </c>
      <c r="E213" t="s">
        <v>49</v>
      </c>
      <c r="F213" s="17">
        <v>731013.72</v>
      </c>
      <c r="G213" s="17">
        <v>1471240.98</v>
      </c>
      <c r="H213" s="17">
        <v>2238802.7800000003</v>
      </c>
      <c r="I213" s="17">
        <v>3022699.04</v>
      </c>
      <c r="J213" s="17">
        <v>3809779.6399999997</v>
      </c>
      <c r="K213" s="17">
        <v>4653542.62</v>
      </c>
      <c r="L213" s="17">
        <v>5472970.1699999999</v>
      </c>
      <c r="M213" s="17">
        <v>6273784.3700000001</v>
      </c>
      <c r="N213" s="17">
        <v>7107019.8899999997</v>
      </c>
      <c r="O213" s="17">
        <v>7967513.5899999999</v>
      </c>
      <c r="P213" s="17">
        <v>8874034.0600000005</v>
      </c>
      <c r="Q213" s="17">
        <v>9862595.5499999989</v>
      </c>
    </row>
    <row r="214" spans="3:17" x14ac:dyDescent="0.25">
      <c r="C214" t="s">
        <v>527</v>
      </c>
      <c r="D214" t="s">
        <v>528</v>
      </c>
      <c r="E214" t="s">
        <v>49</v>
      </c>
      <c r="F214" s="17">
        <v>-2875400</v>
      </c>
      <c r="G214" s="17">
        <v>-2875400</v>
      </c>
      <c r="H214" s="17">
        <v>-2875400</v>
      </c>
      <c r="I214" s="17">
        <v>-2875400</v>
      </c>
      <c r="J214" s="17">
        <v>-2875400</v>
      </c>
      <c r="K214" s="17">
        <v>-2875400</v>
      </c>
      <c r="L214" s="17">
        <v>-2875400</v>
      </c>
      <c r="M214" s="17">
        <v>-2875400</v>
      </c>
      <c r="N214" s="17">
        <v>-2875400</v>
      </c>
      <c r="O214" s="17">
        <v>-2875400</v>
      </c>
      <c r="P214" s="17">
        <v>-2875400</v>
      </c>
      <c r="Q214" s="17">
        <v>-6114680</v>
      </c>
    </row>
    <row r="215" spans="3:17" x14ac:dyDescent="0.25">
      <c r="C215" t="s">
        <v>529</v>
      </c>
      <c r="D215" t="s">
        <v>530</v>
      </c>
      <c r="E215" t="s">
        <v>46</v>
      </c>
      <c r="F215" s="17">
        <v>51053.06</v>
      </c>
      <c r="G215" s="17">
        <v>93119.88</v>
      </c>
      <c r="H215" s="17">
        <v>154964.82</v>
      </c>
      <c r="I215" s="17">
        <v>207133.47999999998</v>
      </c>
      <c r="J215" s="17">
        <v>259870.58</v>
      </c>
      <c r="K215" s="17">
        <v>311062.43</v>
      </c>
      <c r="L215" s="17">
        <v>362909.88</v>
      </c>
      <c r="M215" s="17">
        <v>413178.65</v>
      </c>
      <c r="N215" s="17">
        <v>457524.2</v>
      </c>
      <c r="O215" s="17">
        <v>516212.9</v>
      </c>
      <c r="P215" s="17">
        <v>568421.09</v>
      </c>
      <c r="Q215" s="17">
        <v>620378.98</v>
      </c>
    </row>
    <row r="216" spans="3:17" x14ac:dyDescent="0.25">
      <c r="C216" t="s">
        <v>531</v>
      </c>
      <c r="D216" t="s">
        <v>532</v>
      </c>
      <c r="E216" t="s">
        <v>46</v>
      </c>
      <c r="F216" s="17">
        <v>6255.6599999999989</v>
      </c>
      <c r="G216" s="17">
        <v>11294.32</v>
      </c>
      <c r="H216" s="17">
        <v>44657.31</v>
      </c>
      <c r="I216" s="17">
        <v>72969.01999999999</v>
      </c>
      <c r="J216" s="17">
        <v>106876.05</v>
      </c>
      <c r="K216" s="17">
        <v>137749.26999999999</v>
      </c>
      <c r="L216" s="17">
        <v>144415.1</v>
      </c>
      <c r="M216" s="17">
        <v>150692.76</v>
      </c>
      <c r="N216" s="17">
        <v>156664.25</v>
      </c>
      <c r="O216" s="17">
        <v>163226.07999999999</v>
      </c>
      <c r="P216" s="17">
        <v>169220.57</v>
      </c>
      <c r="Q216" s="17">
        <v>175973.4</v>
      </c>
    </row>
    <row r="217" spans="3:17" x14ac:dyDescent="0.25">
      <c r="C217" t="s">
        <v>534</v>
      </c>
      <c r="D217" t="s">
        <v>535</v>
      </c>
      <c r="E217" t="s">
        <v>46</v>
      </c>
      <c r="F217" s="17">
        <v>30517.469999999998</v>
      </c>
      <c r="G217" s="17">
        <v>59285.549999999996</v>
      </c>
      <c r="H217" s="17">
        <v>92662.41</v>
      </c>
      <c r="I217" s="17">
        <v>122935.88</v>
      </c>
      <c r="J217" s="17">
        <v>153749.35</v>
      </c>
      <c r="K217" s="17">
        <v>186048.82</v>
      </c>
      <c r="L217" s="17">
        <v>217089.28999999998</v>
      </c>
      <c r="M217" s="17">
        <v>246933.76000000001</v>
      </c>
      <c r="N217" s="17">
        <v>278704.23</v>
      </c>
      <c r="O217" s="17">
        <v>308127.69999999995</v>
      </c>
      <c r="P217" s="17">
        <v>339505.17</v>
      </c>
      <c r="Q217" s="17">
        <v>370508.64</v>
      </c>
    </row>
    <row r="218" spans="3:17" x14ac:dyDescent="0.25">
      <c r="E218" t="s">
        <v>109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</row>
    <row r="219" spans="3:17" x14ac:dyDescent="0.25">
      <c r="C219" t="s">
        <v>545</v>
      </c>
      <c r="D219" t="s">
        <v>546</v>
      </c>
      <c r="E219" t="s">
        <v>46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</row>
    <row r="220" spans="3:17" x14ac:dyDescent="0.25">
      <c r="C220" t="s">
        <v>547</v>
      </c>
      <c r="D220" t="s">
        <v>548</v>
      </c>
      <c r="E220" t="s">
        <v>46</v>
      </c>
      <c r="F220" s="17">
        <v>2227040.1</v>
      </c>
      <c r="G220" s="17">
        <v>2170173.14</v>
      </c>
      <c r="H220" s="17">
        <v>2088259.3199999998</v>
      </c>
      <c r="I220" s="17">
        <v>2021980.44</v>
      </c>
      <c r="J220" s="17">
        <v>1960533.89</v>
      </c>
      <c r="K220" s="17">
        <v>1895724.27</v>
      </c>
      <c r="L220" s="17">
        <v>1840693.6500000001</v>
      </c>
      <c r="M220" s="17">
        <v>1765540.28</v>
      </c>
      <c r="N220" s="17">
        <v>1695206.82</v>
      </c>
      <c r="O220" s="17">
        <v>1622884.1900000002</v>
      </c>
      <c r="P220" s="17">
        <v>1541784.47</v>
      </c>
      <c r="Q220" s="17">
        <v>4705226.4800000004</v>
      </c>
    </row>
    <row r="221" spans="3:17" x14ac:dyDescent="0.25">
      <c r="C221" t="s">
        <v>549</v>
      </c>
      <c r="D221" t="s">
        <v>550</v>
      </c>
      <c r="E221" t="s">
        <v>46</v>
      </c>
      <c r="F221" s="17">
        <v>-210288.81999999998</v>
      </c>
      <c r="G221" s="17">
        <v>-210288.81999999998</v>
      </c>
      <c r="H221" s="17">
        <v>-210288.81999999998</v>
      </c>
      <c r="I221" s="17">
        <v>-210288.81999999998</v>
      </c>
      <c r="J221" s="17">
        <v>-210288.81999999998</v>
      </c>
      <c r="K221" s="17">
        <v>-210288.81999999998</v>
      </c>
      <c r="L221" s="17">
        <v>-210288.81999999998</v>
      </c>
      <c r="M221" s="17">
        <v>-210288.81999999998</v>
      </c>
      <c r="N221" s="17">
        <v>-210288.81999999998</v>
      </c>
      <c r="O221" s="17">
        <v>-210288.81999999998</v>
      </c>
      <c r="P221" s="17">
        <v>-210288.81999999998</v>
      </c>
      <c r="Q221" s="17">
        <v>-210288.81999999998</v>
      </c>
    </row>
    <row r="222" spans="3:17" x14ac:dyDescent="0.25">
      <c r="C222" t="s">
        <v>557</v>
      </c>
      <c r="D222" t="s">
        <v>558</v>
      </c>
      <c r="E222" t="s">
        <v>46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</row>
    <row r="223" spans="3:17" x14ac:dyDescent="0.25">
      <c r="C223" t="s">
        <v>559</v>
      </c>
      <c r="D223" t="s">
        <v>560</v>
      </c>
      <c r="E223" t="s">
        <v>46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</row>
    <row r="224" spans="3:17" x14ac:dyDescent="0.25">
      <c r="C224" t="s">
        <v>562</v>
      </c>
      <c r="D224" t="s">
        <v>563</v>
      </c>
      <c r="E224" t="s">
        <v>46</v>
      </c>
      <c r="F224" s="17">
        <v>0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</row>
    <row r="225" spans="3:17" x14ac:dyDescent="0.25">
      <c r="C225" t="s">
        <v>567</v>
      </c>
      <c r="E225" t="s">
        <v>46</v>
      </c>
      <c r="F225" s="17">
        <v>0</v>
      </c>
      <c r="G225" s="17">
        <v>0</v>
      </c>
      <c r="H225" s="17"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</row>
    <row r="226" spans="3:17" x14ac:dyDescent="0.25">
      <c r="C226" t="s">
        <v>244</v>
      </c>
      <c r="F226" s="17">
        <v>-9986771.9299999978</v>
      </c>
      <c r="G226" s="17">
        <v>-10593816.530000005</v>
      </c>
      <c r="H226" s="17">
        <v>-10967460.719999986</v>
      </c>
      <c r="I226" s="17">
        <v>-11550478.280000001</v>
      </c>
      <c r="J226" s="17">
        <v>-12158424.289999999</v>
      </c>
      <c r="K226" s="17">
        <v>-12815842.919999994</v>
      </c>
      <c r="L226" s="17">
        <v>-13530342.510000009</v>
      </c>
      <c r="M226" s="17">
        <v>-14193027.150000002</v>
      </c>
      <c r="N226" s="17">
        <v>-15000212.419999998</v>
      </c>
      <c r="O226" s="17">
        <v>-15781168.800000021</v>
      </c>
      <c r="P226" s="17">
        <v>-16635322.929999994</v>
      </c>
      <c r="Q226" s="17">
        <v>-30539402.990000021</v>
      </c>
    </row>
  </sheetData>
  <pageMargins left="0.25" right="0.25" top="0.75" bottom="0.75" header="0.3" footer="0.3"/>
  <pageSetup scale="64" fitToHeight="0" orientation="landscape" horizontalDpi="300" verticalDpi="300" r:id="rId2"/>
  <headerFooter>
    <oddFooter>&amp;C&amp;D&amp;R&amp;P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0"/>
  <sheetViews>
    <sheetView topLeftCell="B2" workbookViewId="0"/>
  </sheetViews>
  <sheetFormatPr defaultRowHeight="15" x14ac:dyDescent="0.25"/>
  <cols>
    <col min="1" max="1" width="9.140625" hidden="1" customWidth="1"/>
    <col min="3" max="3" width="16.28515625" bestFit="1" customWidth="1"/>
    <col min="4" max="4" width="14" bestFit="1" customWidth="1"/>
    <col min="5" max="5" width="30.5703125" bestFit="1" customWidth="1"/>
    <col min="6" max="6" width="15.140625" bestFit="1" customWidth="1"/>
    <col min="7" max="18" width="13.5703125" bestFit="1" customWidth="1"/>
    <col min="19" max="20" width="12.140625" customWidth="1"/>
  </cols>
  <sheetData>
    <row r="1" spans="1:34" hidden="1" x14ac:dyDescent="0.25">
      <c r="A1" s="1" t="s">
        <v>1207</v>
      </c>
      <c r="C1" s="1" t="s">
        <v>0</v>
      </c>
      <c r="D1" s="1" t="s">
        <v>40</v>
      </c>
      <c r="E1" s="1" t="s">
        <v>41</v>
      </c>
      <c r="F1" s="1" t="s">
        <v>41</v>
      </c>
      <c r="G1" s="1" t="s">
        <v>41</v>
      </c>
      <c r="H1" s="1" t="s">
        <v>41</v>
      </c>
      <c r="I1" s="1" t="s">
        <v>41</v>
      </c>
      <c r="J1" s="1" t="s">
        <v>41</v>
      </c>
      <c r="K1" s="1" t="s">
        <v>41</v>
      </c>
      <c r="L1" s="1" t="s">
        <v>41</v>
      </c>
      <c r="M1" s="1" t="s">
        <v>41</v>
      </c>
      <c r="N1" s="1" t="s">
        <v>41</v>
      </c>
      <c r="O1" s="1" t="s">
        <v>41</v>
      </c>
      <c r="P1" s="1" t="s">
        <v>41</v>
      </c>
      <c r="Q1" s="1" t="s">
        <v>41</v>
      </c>
      <c r="R1" s="1" t="s">
        <v>41</v>
      </c>
    </row>
    <row r="3" spans="1:34" hidden="1" x14ac:dyDescent="0.25">
      <c r="A3" s="1" t="s">
        <v>7</v>
      </c>
      <c r="C3" s="2" t="s">
        <v>2</v>
      </c>
      <c r="D3" s="3" t="s">
        <v>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34" ht="15.75" hidden="1" thickTop="1" x14ac:dyDescent="0.25">
      <c r="A4" s="1" t="s">
        <v>7</v>
      </c>
      <c r="C4" s="4" t="s">
        <v>4</v>
      </c>
      <c r="D4" s="5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34" hidden="1" x14ac:dyDescent="0.25">
      <c r="A5" s="1" t="s">
        <v>7</v>
      </c>
      <c r="C5" s="6" t="s">
        <v>5</v>
      </c>
      <c r="D5" s="9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34" x14ac:dyDescent="0.25">
      <c r="A6" s="1" t="s">
        <v>6</v>
      </c>
      <c r="C6" s="8" t="s">
        <v>14</v>
      </c>
      <c r="D6" s="10" t="str">
        <f>"2016"</f>
        <v>2016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V6" s="7">
        <f>DATE(D6,1,31)</f>
        <v>42400</v>
      </c>
      <c r="W6" s="7">
        <f t="shared" ref="W6:AG6" si="0">EOMONTH(V6,1)</f>
        <v>42429</v>
      </c>
      <c r="X6" s="7">
        <f t="shared" si="0"/>
        <v>42460</v>
      </c>
      <c r="Y6" s="7">
        <f t="shared" si="0"/>
        <v>42490</v>
      </c>
      <c r="Z6" s="7">
        <f t="shared" si="0"/>
        <v>42521</v>
      </c>
      <c r="AA6" s="7">
        <f t="shared" si="0"/>
        <v>42551</v>
      </c>
      <c r="AB6" s="7">
        <f t="shared" si="0"/>
        <v>42582</v>
      </c>
      <c r="AC6" s="7">
        <f t="shared" si="0"/>
        <v>42613</v>
      </c>
      <c r="AD6" s="7">
        <f t="shared" si="0"/>
        <v>42643</v>
      </c>
      <c r="AE6" s="7">
        <f t="shared" si="0"/>
        <v>42674</v>
      </c>
      <c r="AF6" s="7">
        <f t="shared" si="0"/>
        <v>42704</v>
      </c>
      <c r="AG6" s="7">
        <f t="shared" si="0"/>
        <v>42735</v>
      </c>
      <c r="AH6" s="7"/>
    </row>
    <row r="8" spans="1:34" hidden="1" x14ac:dyDescent="0.25">
      <c r="A8" s="1" t="s">
        <v>7</v>
      </c>
      <c r="D8" s="11" t="s">
        <v>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" t="s">
        <v>257</v>
      </c>
      <c r="T8" s="1" t="s">
        <v>258</v>
      </c>
      <c r="U8" s="1" t="s">
        <v>12</v>
      </c>
      <c r="V8" s="12" t="str">
        <f t="shared" ref="V8:AG8" si="1">TEXT(V6,"mmmM")</f>
        <v>January</v>
      </c>
      <c r="W8" s="12" t="str">
        <f t="shared" si="1"/>
        <v>February</v>
      </c>
      <c r="X8" s="12" t="str">
        <f t="shared" si="1"/>
        <v>March</v>
      </c>
      <c r="Y8" s="12" t="str">
        <f t="shared" si="1"/>
        <v>April</v>
      </c>
      <c r="Z8" s="12" t="str">
        <f t="shared" si="1"/>
        <v>May</v>
      </c>
      <c r="AA8" s="12" t="str">
        <f t="shared" si="1"/>
        <v>June</v>
      </c>
      <c r="AB8" s="12" t="str">
        <f t="shared" si="1"/>
        <v>July</v>
      </c>
      <c r="AC8" s="12" t="str">
        <f t="shared" si="1"/>
        <v>August</v>
      </c>
      <c r="AD8" s="12" t="str">
        <f t="shared" si="1"/>
        <v>September</v>
      </c>
      <c r="AE8" s="12" t="str">
        <f t="shared" si="1"/>
        <v>October</v>
      </c>
      <c r="AF8" s="12" t="str">
        <f t="shared" si="1"/>
        <v>November</v>
      </c>
      <c r="AG8" s="12" t="str">
        <f t="shared" si="1"/>
        <v>December</v>
      </c>
    </row>
    <row r="9" spans="1:34" hidden="1" x14ac:dyDescent="0.25">
      <c r="A9" s="1" t="s">
        <v>7</v>
      </c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" t="s">
        <v>10</v>
      </c>
      <c r="T9" s="1" t="s">
        <v>11</v>
      </c>
      <c r="U9" s="1" t="s">
        <v>13</v>
      </c>
      <c r="V9" s="1" t="str">
        <f>"FlowField([31 Balance at Date],[28 Date Filter],[42400])"</f>
        <v>FlowField([31 Balance at Date],[28 Date Filter],[42400])</v>
      </c>
      <c r="W9" s="1" t="str">
        <f>"FlowField([31 Balance at Date],[28 Date Filter],[42429])"</f>
        <v>FlowField([31 Balance at Date],[28 Date Filter],[42429])</v>
      </c>
      <c r="X9" s="1" t="str">
        <f>"FlowField([31 Balance at Date],[28 Date Filter],[42460])"</f>
        <v>FlowField([31 Balance at Date],[28 Date Filter],[42460])</v>
      </c>
      <c r="Y9" s="1" t="str">
        <f>"FlowField([31 Balance at Date],[28 Date Filter],[42490])"</f>
        <v>FlowField([31 Balance at Date],[28 Date Filter],[42490])</v>
      </c>
      <c r="Z9" s="1" t="str">
        <f>"FlowField([31 Balance at Date],[28 Date Filter],[42521])"</f>
        <v>FlowField([31 Balance at Date],[28 Date Filter],[42521])</v>
      </c>
      <c r="AA9" s="1" t="str">
        <f>"FlowField([31 Balance at Date],[28 Date Filter],[42551])"</f>
        <v>FlowField([31 Balance at Date],[28 Date Filter],[42551])</v>
      </c>
      <c r="AB9" s="1" t="str">
        <f>"FlowField([31 Balance at Date],[28 Date Filter],[42582])"</f>
        <v>FlowField([31 Balance at Date],[28 Date Filter],[42582])</v>
      </c>
      <c r="AC9" s="1" t="str">
        <f>"FlowField([31 Balance at Date],[28 Date Filter],[42613])"</f>
        <v>FlowField([31 Balance at Date],[28 Date Filter],[42613])</v>
      </c>
      <c r="AD9" s="1" t="str">
        <f>"FlowField([31 Balance at Date],[28 Date Filter],[42643])"</f>
        <v>FlowField([31 Balance at Date],[28 Date Filter],[42643])</v>
      </c>
      <c r="AE9" s="1" t="str">
        <f>"FlowField([31 Balance at Date],[28 Date Filter],[42674])"</f>
        <v>FlowField([31 Balance at Date],[28 Date Filter],[42674])</v>
      </c>
      <c r="AF9" s="1" t="str">
        <f>"FlowField([31 Balance at Date],[28 Date Filter],[42704])"</f>
        <v>FlowField([31 Balance at Date],[28 Date Filter],[42704])</v>
      </c>
      <c r="AG9" s="1" t="str">
        <f>"FlowField([31 Balance at Date],[28 Date Filter],[42735])"</f>
        <v>FlowField([31 Balance at Date],[28 Date Filter],[42735])</v>
      </c>
    </row>
    <row r="10" spans="1:34" x14ac:dyDescent="0.25">
      <c r="D10" t="s">
        <v>257</v>
      </c>
      <c r="E10" t="s">
        <v>258</v>
      </c>
      <c r="F10" t="s">
        <v>12</v>
      </c>
      <c r="G10" t="s">
        <v>220</v>
      </c>
      <c r="H10" t="s">
        <v>221</v>
      </c>
      <c r="I10" t="s">
        <v>222</v>
      </c>
      <c r="J10" t="s">
        <v>223</v>
      </c>
      <c r="K10" t="s">
        <v>224</v>
      </c>
      <c r="L10" t="s">
        <v>225</v>
      </c>
      <c r="M10" t="s">
        <v>226</v>
      </c>
      <c r="N10" t="s">
        <v>227</v>
      </c>
      <c r="O10" t="s">
        <v>228</v>
      </c>
      <c r="P10" t="s">
        <v>229</v>
      </c>
      <c r="Q10" t="s">
        <v>230</v>
      </c>
      <c r="R10" t="s">
        <v>231</v>
      </c>
    </row>
    <row r="11" spans="1:34" x14ac:dyDescent="0.25">
      <c r="A11" t="s">
        <v>39</v>
      </c>
      <c r="D11" s="21" t="s">
        <v>543</v>
      </c>
      <c r="E11" s="21" t="s">
        <v>543</v>
      </c>
      <c r="F11" s="21" t="s">
        <v>109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34" x14ac:dyDescent="0.25">
      <c r="A12" t="s">
        <v>39</v>
      </c>
      <c r="D12" s="21" t="s">
        <v>278</v>
      </c>
      <c r="E12" s="21" t="s">
        <v>544</v>
      </c>
      <c r="F12" s="21" t="s">
        <v>42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</row>
    <row r="13" spans="1:34" x14ac:dyDescent="0.25">
      <c r="A13" t="s">
        <v>39</v>
      </c>
      <c r="D13" s="21" t="s">
        <v>279</v>
      </c>
      <c r="E13" s="21" t="s">
        <v>43</v>
      </c>
      <c r="F13" s="21" t="s">
        <v>42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</row>
    <row r="14" spans="1:34" x14ac:dyDescent="0.25">
      <c r="A14" t="s">
        <v>39</v>
      </c>
      <c r="D14" s="21" t="s">
        <v>280</v>
      </c>
      <c r="E14" s="21" t="s">
        <v>44</v>
      </c>
      <c r="F14" s="21" t="s">
        <v>42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34" x14ac:dyDescent="0.25">
      <c r="A15" t="s">
        <v>39</v>
      </c>
      <c r="D15" s="21" t="s">
        <v>281</v>
      </c>
      <c r="E15" s="21" t="s">
        <v>45</v>
      </c>
      <c r="F15" s="21" t="s">
        <v>46</v>
      </c>
      <c r="G15">
        <v>-306552.28000000003</v>
      </c>
      <c r="H15">
        <v>-333779.89</v>
      </c>
      <c r="I15">
        <v>-189848.3</v>
      </c>
      <c r="J15">
        <v>224448.74</v>
      </c>
      <c r="K15">
        <v>358395.92</v>
      </c>
      <c r="L15">
        <v>672193.02</v>
      </c>
      <c r="M15">
        <v>1037496.6</v>
      </c>
      <c r="N15">
        <v>1484815.99</v>
      </c>
      <c r="O15">
        <v>1924737.66</v>
      </c>
      <c r="P15">
        <v>2217366.61</v>
      </c>
      <c r="Q15">
        <v>2423780.89</v>
      </c>
      <c r="R15">
        <v>2797940.72</v>
      </c>
    </row>
    <row r="16" spans="1:34" x14ac:dyDescent="0.25">
      <c r="A16" t="s">
        <v>39</v>
      </c>
      <c r="D16" s="21" t="s">
        <v>282</v>
      </c>
      <c r="E16" s="21" t="s">
        <v>283</v>
      </c>
      <c r="F16" s="21" t="s">
        <v>46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25">
      <c r="A17" t="s">
        <v>39</v>
      </c>
      <c r="D17" s="21" t="s">
        <v>284</v>
      </c>
      <c r="E17" s="21" t="s">
        <v>47</v>
      </c>
      <c r="F17" s="21" t="s">
        <v>46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</row>
    <row r="18" spans="1:18" x14ac:dyDescent="0.25">
      <c r="A18" t="s">
        <v>39</v>
      </c>
      <c r="D18" s="21" t="s">
        <v>285</v>
      </c>
      <c r="E18" s="21" t="s">
        <v>286</v>
      </c>
      <c r="F18" s="21" t="s">
        <v>46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</row>
    <row r="19" spans="1:18" x14ac:dyDescent="0.25">
      <c r="A19" t="s">
        <v>39</v>
      </c>
      <c r="D19" s="21" t="s">
        <v>287</v>
      </c>
      <c r="E19" s="21" t="s">
        <v>48</v>
      </c>
      <c r="F19" s="21" t="s">
        <v>49</v>
      </c>
      <c r="G19">
        <v>-306552.28000000003</v>
      </c>
      <c r="H19">
        <v>-333779.89</v>
      </c>
      <c r="I19">
        <v>-189848.3</v>
      </c>
      <c r="J19">
        <v>224448.74</v>
      </c>
      <c r="K19">
        <v>358395.92</v>
      </c>
      <c r="L19">
        <v>672193.02</v>
      </c>
      <c r="M19">
        <v>1037496.6</v>
      </c>
      <c r="N19">
        <v>1484815.99</v>
      </c>
      <c r="O19">
        <v>1924737.66</v>
      </c>
      <c r="P19">
        <v>2217366.61</v>
      </c>
      <c r="Q19">
        <v>2423780.89</v>
      </c>
      <c r="R19">
        <v>2797940.72</v>
      </c>
    </row>
    <row r="20" spans="1:18" x14ac:dyDescent="0.25">
      <c r="A20" t="s">
        <v>39</v>
      </c>
      <c r="D20" s="21" t="s">
        <v>288</v>
      </c>
      <c r="E20" s="21" t="s">
        <v>50</v>
      </c>
      <c r="F20" s="21" t="s">
        <v>42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25">
      <c r="A21" t="s">
        <v>39</v>
      </c>
      <c r="D21" s="21" t="s">
        <v>289</v>
      </c>
      <c r="E21" s="21" t="s">
        <v>51</v>
      </c>
      <c r="F21" s="21" t="s">
        <v>46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</row>
    <row r="22" spans="1:18" x14ac:dyDescent="0.25">
      <c r="A22" t="s">
        <v>39</v>
      </c>
      <c r="D22" s="21" t="s">
        <v>290</v>
      </c>
      <c r="E22" s="21" t="s">
        <v>291</v>
      </c>
      <c r="F22" s="21" t="s">
        <v>46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25">
      <c r="A23" t="s">
        <v>39</v>
      </c>
      <c r="D23" s="21" t="s">
        <v>292</v>
      </c>
      <c r="E23" s="21" t="s">
        <v>52</v>
      </c>
      <c r="F23" s="21" t="s">
        <v>49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25">
      <c r="A24" t="s">
        <v>39</v>
      </c>
      <c r="D24" s="21" t="s">
        <v>293</v>
      </c>
      <c r="E24" s="21" t="s">
        <v>53</v>
      </c>
      <c r="F24" s="21" t="s">
        <v>42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25">
      <c r="A25" t="s">
        <v>39</v>
      </c>
      <c r="D25" s="21" t="s">
        <v>294</v>
      </c>
      <c r="E25" s="21" t="s">
        <v>500</v>
      </c>
      <c r="F25" s="21" t="s">
        <v>46</v>
      </c>
      <c r="G25">
        <v>9867680.1699999999</v>
      </c>
      <c r="H25">
        <v>10368718.020000001</v>
      </c>
      <c r="I25">
        <v>10833619.380000001</v>
      </c>
      <c r="J25">
        <v>11232556.560000001</v>
      </c>
      <c r="K25">
        <v>11760093.700000001</v>
      </c>
      <c r="L25">
        <v>12282471.51</v>
      </c>
      <c r="M25">
        <v>12737566.35</v>
      </c>
      <c r="N25">
        <v>13036137.060000001</v>
      </c>
      <c r="O25">
        <v>13515218.050000001</v>
      </c>
      <c r="P25">
        <v>14015779.890000001</v>
      </c>
      <c r="Q25">
        <v>14691062.569999998</v>
      </c>
      <c r="R25">
        <v>15237439.560000001</v>
      </c>
    </row>
    <row r="26" spans="1:18" x14ac:dyDescent="0.25">
      <c r="A26" t="s">
        <v>39</v>
      </c>
      <c r="D26" s="21" t="s">
        <v>295</v>
      </c>
      <c r="E26" s="21" t="s">
        <v>501</v>
      </c>
      <c r="F26" s="21" t="s">
        <v>46</v>
      </c>
      <c r="G26">
        <v>5557170.0199999996</v>
      </c>
      <c r="H26">
        <v>5971202.5499999998</v>
      </c>
      <c r="I26">
        <v>6249331.5999999996</v>
      </c>
      <c r="J26">
        <v>6380958.1699999999</v>
      </c>
      <c r="K26">
        <v>6601227.5800000001</v>
      </c>
      <c r="L26">
        <v>6772460.6600000001</v>
      </c>
      <c r="M26">
        <v>6945754.3499999996</v>
      </c>
      <c r="N26">
        <v>7158713.9600000009</v>
      </c>
      <c r="O26">
        <v>7260455.0000000009</v>
      </c>
      <c r="P26">
        <v>7518701.9400000004</v>
      </c>
      <c r="Q26">
        <v>7734489.8300000001</v>
      </c>
      <c r="R26">
        <v>8004424.9399999995</v>
      </c>
    </row>
    <row r="27" spans="1:18" x14ac:dyDescent="0.25">
      <c r="A27" t="s">
        <v>39</v>
      </c>
      <c r="D27" s="21" t="s">
        <v>296</v>
      </c>
      <c r="E27" s="21" t="s">
        <v>54</v>
      </c>
      <c r="F27" s="21" t="s">
        <v>46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  <row r="28" spans="1:18" x14ac:dyDescent="0.25">
      <c r="A28" t="s">
        <v>39</v>
      </c>
      <c r="D28" s="21" t="s">
        <v>264</v>
      </c>
      <c r="E28" s="21" t="s">
        <v>55</v>
      </c>
      <c r="F28" s="21" t="s">
        <v>46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</row>
    <row r="29" spans="1:18" x14ac:dyDescent="0.25">
      <c r="A29" t="s">
        <v>39</v>
      </c>
      <c r="D29" s="21" t="s">
        <v>297</v>
      </c>
      <c r="E29" s="21" t="s">
        <v>56</v>
      </c>
      <c r="F29" s="21" t="s">
        <v>49</v>
      </c>
      <c r="G29">
        <v>15424850.189999999</v>
      </c>
      <c r="H29">
        <v>16339920.569999998</v>
      </c>
      <c r="I29">
        <v>17082950.98</v>
      </c>
      <c r="J29">
        <v>17613514.73</v>
      </c>
      <c r="K29">
        <v>18361321.279999997</v>
      </c>
      <c r="L29">
        <v>19054932.170000002</v>
      </c>
      <c r="M29">
        <v>19683320.699999999</v>
      </c>
      <c r="N29">
        <v>20194851.02</v>
      </c>
      <c r="O29">
        <v>20775673.050000001</v>
      </c>
      <c r="P29">
        <v>21534481.830000002</v>
      </c>
      <c r="Q29">
        <v>22425552.399999999</v>
      </c>
      <c r="R29">
        <v>23241864.5</v>
      </c>
    </row>
    <row r="30" spans="1:18" x14ac:dyDescent="0.25">
      <c r="A30" t="s">
        <v>39</v>
      </c>
      <c r="D30" s="21" t="s">
        <v>298</v>
      </c>
      <c r="E30" s="21" t="s">
        <v>57</v>
      </c>
      <c r="F30" s="21" t="s">
        <v>42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</row>
    <row r="31" spans="1:18" x14ac:dyDescent="0.25">
      <c r="A31" t="s">
        <v>39</v>
      </c>
      <c r="D31" s="21" t="s">
        <v>299</v>
      </c>
      <c r="E31" s="21" t="s">
        <v>300</v>
      </c>
      <c r="F31" s="21" t="s">
        <v>46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</row>
    <row r="32" spans="1:18" x14ac:dyDescent="0.25">
      <c r="A32" t="s">
        <v>39</v>
      </c>
      <c r="D32" s="21" t="s">
        <v>301</v>
      </c>
      <c r="E32" s="21" t="s">
        <v>58</v>
      </c>
      <c r="F32" s="21" t="s">
        <v>49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</row>
    <row r="33" spans="1:18" x14ac:dyDescent="0.25">
      <c r="A33" t="s">
        <v>39</v>
      </c>
      <c r="D33" s="21" t="s">
        <v>302</v>
      </c>
      <c r="E33" s="21" t="s">
        <v>59</v>
      </c>
      <c r="F33" s="21" t="s">
        <v>42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25">
      <c r="A34" t="s">
        <v>39</v>
      </c>
      <c r="D34" s="21" t="s">
        <v>303</v>
      </c>
      <c r="E34" s="21" t="s">
        <v>502</v>
      </c>
      <c r="F34" s="21" t="s">
        <v>46</v>
      </c>
      <c r="G34">
        <v>720684.88</v>
      </c>
      <c r="H34">
        <v>257972.27</v>
      </c>
      <c r="I34">
        <v>-230446</v>
      </c>
      <c r="J34">
        <v>-636311.65</v>
      </c>
      <c r="K34">
        <v>884727.69000000006</v>
      </c>
      <c r="L34">
        <v>311670.46999999997</v>
      </c>
      <c r="M34">
        <v>-207404.18</v>
      </c>
      <c r="N34">
        <v>-724702.04</v>
      </c>
      <c r="O34">
        <v>-1246087.71</v>
      </c>
      <c r="P34">
        <v>-1800057.4300000002</v>
      </c>
      <c r="Q34">
        <v>-2381315.46</v>
      </c>
      <c r="R34">
        <v>7021609.1100000003</v>
      </c>
    </row>
    <row r="35" spans="1:18" x14ac:dyDescent="0.25">
      <c r="A35" t="s">
        <v>39</v>
      </c>
      <c r="D35" s="21" t="s">
        <v>304</v>
      </c>
      <c r="E35" s="21" t="s">
        <v>503</v>
      </c>
      <c r="F35" s="21" t="s">
        <v>46</v>
      </c>
      <c r="G35">
        <v>219856.15</v>
      </c>
      <c r="H35">
        <v>-791.54000000000008</v>
      </c>
      <c r="I35">
        <v>-198021.25</v>
      </c>
      <c r="J35">
        <v>-435116.5</v>
      </c>
      <c r="K35">
        <v>161838.76999999999</v>
      </c>
      <c r="L35">
        <v>-41358.449999999997</v>
      </c>
      <c r="M35">
        <v>-286680.73</v>
      </c>
      <c r="N35">
        <v>-495043.7</v>
      </c>
      <c r="O35">
        <v>-736560.09</v>
      </c>
      <c r="P35">
        <v>-970761.44000000006</v>
      </c>
      <c r="Q35">
        <v>-1214924.1599999999</v>
      </c>
      <c r="R35">
        <v>2579126.29</v>
      </c>
    </row>
    <row r="36" spans="1:18" x14ac:dyDescent="0.25">
      <c r="A36" t="s">
        <v>39</v>
      </c>
      <c r="D36" s="21" t="s">
        <v>305</v>
      </c>
      <c r="E36" s="21" t="s">
        <v>504</v>
      </c>
      <c r="F36" s="21" t="s">
        <v>46</v>
      </c>
      <c r="G36">
        <v>543940.6</v>
      </c>
      <c r="H36">
        <v>543940.6</v>
      </c>
      <c r="I36">
        <v>543940.6</v>
      </c>
      <c r="J36">
        <v>543940.6</v>
      </c>
      <c r="K36">
        <v>543940.6</v>
      </c>
      <c r="L36">
        <v>543940.6</v>
      </c>
      <c r="M36">
        <v>543940.6</v>
      </c>
      <c r="N36">
        <v>543940.6</v>
      </c>
      <c r="O36">
        <v>543940.6</v>
      </c>
      <c r="P36">
        <v>543940.6</v>
      </c>
      <c r="Q36">
        <v>543940.6</v>
      </c>
      <c r="R36">
        <v>543940.6</v>
      </c>
    </row>
    <row r="37" spans="1:18" x14ac:dyDescent="0.25">
      <c r="A37" t="s">
        <v>39</v>
      </c>
      <c r="D37" s="21" t="s">
        <v>545</v>
      </c>
      <c r="E37" s="21" t="s">
        <v>546</v>
      </c>
      <c r="F37" s="21" t="s">
        <v>46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</row>
    <row r="38" spans="1:18" x14ac:dyDescent="0.25">
      <c r="A38" t="s">
        <v>39</v>
      </c>
      <c r="D38" s="21" t="s">
        <v>547</v>
      </c>
      <c r="E38" s="21" t="s">
        <v>548</v>
      </c>
      <c r="F38" s="21" t="s">
        <v>46</v>
      </c>
      <c r="G38">
        <v>2227040.1</v>
      </c>
      <c r="H38">
        <v>2170173.14</v>
      </c>
      <c r="I38">
        <v>2088259.3199999998</v>
      </c>
      <c r="J38">
        <v>2021980.44</v>
      </c>
      <c r="K38">
        <v>1960533.89</v>
      </c>
      <c r="L38">
        <v>1895724.27</v>
      </c>
      <c r="M38">
        <v>1840693.6500000001</v>
      </c>
      <c r="N38">
        <v>1765540.28</v>
      </c>
      <c r="O38">
        <v>1695206.82</v>
      </c>
      <c r="P38">
        <v>1622884.1900000002</v>
      </c>
      <c r="Q38">
        <v>1541784.47</v>
      </c>
      <c r="R38">
        <v>4705226.4800000004</v>
      </c>
    </row>
    <row r="39" spans="1:18" x14ac:dyDescent="0.25">
      <c r="A39" t="s">
        <v>39</v>
      </c>
      <c r="D39" s="21" t="s">
        <v>549</v>
      </c>
      <c r="E39" s="21" t="s">
        <v>550</v>
      </c>
      <c r="F39" s="21" t="s">
        <v>46</v>
      </c>
      <c r="G39">
        <v>-210288.81999999998</v>
      </c>
      <c r="H39">
        <v>-210288.81999999998</v>
      </c>
      <c r="I39">
        <v>-210288.81999999998</v>
      </c>
      <c r="J39">
        <v>-210288.81999999998</v>
      </c>
      <c r="K39">
        <v>-210288.81999999998</v>
      </c>
      <c r="L39">
        <v>-210288.81999999998</v>
      </c>
      <c r="M39">
        <v>-210288.81999999998</v>
      </c>
      <c r="N39">
        <v>-210288.81999999998</v>
      </c>
      <c r="O39">
        <v>-210288.81999999998</v>
      </c>
      <c r="P39">
        <v>-210288.81999999998</v>
      </c>
      <c r="Q39">
        <v>-210288.81999999998</v>
      </c>
      <c r="R39">
        <v>-210288.81999999998</v>
      </c>
    </row>
    <row r="40" spans="1:18" x14ac:dyDescent="0.25">
      <c r="A40" t="s">
        <v>39</v>
      </c>
      <c r="D40" s="21" t="s">
        <v>306</v>
      </c>
      <c r="E40" s="21" t="s">
        <v>60</v>
      </c>
      <c r="F40" s="21" t="s">
        <v>49</v>
      </c>
      <c r="G40">
        <v>3501232.91</v>
      </c>
      <c r="H40">
        <v>2761005.65</v>
      </c>
      <c r="I40">
        <v>1993443.8499999999</v>
      </c>
      <c r="J40">
        <v>1284204.07</v>
      </c>
      <c r="K40">
        <v>3340752.1300000004</v>
      </c>
      <c r="L40">
        <v>2499688.0699999998</v>
      </c>
      <c r="M40">
        <v>1680260.52</v>
      </c>
      <c r="N40">
        <v>879446.32</v>
      </c>
      <c r="O40">
        <v>46210.8</v>
      </c>
      <c r="P40">
        <v>-814282.9</v>
      </c>
      <c r="Q40">
        <v>-1720803.37</v>
      </c>
      <c r="R40">
        <v>14639613.660000002</v>
      </c>
    </row>
    <row r="41" spans="1:18" x14ac:dyDescent="0.25">
      <c r="A41" t="s">
        <v>39</v>
      </c>
      <c r="D41" s="21" t="s">
        <v>307</v>
      </c>
      <c r="E41" s="21" t="s">
        <v>61</v>
      </c>
      <c r="F41" s="21" t="s">
        <v>49</v>
      </c>
      <c r="G41">
        <v>18619530.82</v>
      </c>
      <c r="H41">
        <v>18767146.330000002</v>
      </c>
      <c r="I41">
        <v>18886546.530000001</v>
      </c>
      <c r="J41">
        <v>19122167.540000003</v>
      </c>
      <c r="K41">
        <v>22060469.329999998</v>
      </c>
      <c r="L41">
        <v>22226813.260000002</v>
      </c>
      <c r="M41">
        <v>22401077.82</v>
      </c>
      <c r="N41">
        <v>22559113.329999998</v>
      </c>
      <c r="O41">
        <v>22746621.510000002</v>
      </c>
      <c r="P41">
        <v>22937565.539999999</v>
      </c>
      <c r="Q41">
        <v>23128529.919999998</v>
      </c>
      <c r="R41">
        <v>40679418.879999995</v>
      </c>
    </row>
    <row r="42" spans="1:18" x14ac:dyDescent="0.25">
      <c r="A42" t="s">
        <v>39</v>
      </c>
      <c r="D42" s="21" t="s">
        <v>308</v>
      </c>
      <c r="E42" s="21" t="s">
        <v>62</v>
      </c>
      <c r="F42" s="21" t="s">
        <v>42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25">
      <c r="A43" t="s">
        <v>39</v>
      </c>
      <c r="D43" s="21" t="s">
        <v>309</v>
      </c>
      <c r="E43" s="21" t="s">
        <v>63</v>
      </c>
      <c r="F43" s="21" t="s">
        <v>42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</row>
    <row r="44" spans="1:18" x14ac:dyDescent="0.25">
      <c r="A44" t="s">
        <v>39</v>
      </c>
      <c r="D44" s="21" t="s">
        <v>310</v>
      </c>
      <c r="E44" s="21" t="s">
        <v>63</v>
      </c>
      <c r="F44" s="21" t="s">
        <v>46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18" x14ac:dyDescent="0.25">
      <c r="A45" t="s">
        <v>39</v>
      </c>
      <c r="D45" s="21" t="s">
        <v>311</v>
      </c>
      <c r="E45" s="21" t="s">
        <v>64</v>
      </c>
      <c r="F45" s="21" t="s">
        <v>46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</row>
    <row r="46" spans="1:18" x14ac:dyDescent="0.25">
      <c r="A46" t="s">
        <v>39</v>
      </c>
      <c r="D46" s="21" t="s">
        <v>312</v>
      </c>
      <c r="E46" s="21" t="s">
        <v>65</v>
      </c>
      <c r="F46" s="21" t="s">
        <v>46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</row>
    <row r="47" spans="1:18" x14ac:dyDescent="0.25">
      <c r="A47" t="s">
        <v>39</v>
      </c>
      <c r="D47" s="21" t="s">
        <v>313</v>
      </c>
      <c r="E47" s="21" t="s">
        <v>66</v>
      </c>
      <c r="F47" s="21" t="s">
        <v>46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</row>
    <row r="48" spans="1:18" x14ac:dyDescent="0.25">
      <c r="A48" t="s">
        <v>39</v>
      </c>
      <c r="D48" s="21" t="s">
        <v>314</v>
      </c>
      <c r="E48" s="21" t="s">
        <v>67</v>
      </c>
      <c r="F48" s="21" t="s">
        <v>49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</row>
    <row r="49" spans="1:18" x14ac:dyDescent="0.25">
      <c r="A49" t="s">
        <v>39</v>
      </c>
      <c r="D49" s="21" t="s">
        <v>315</v>
      </c>
      <c r="E49" s="21" t="s">
        <v>68</v>
      </c>
      <c r="F49" s="21" t="s">
        <v>42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</row>
    <row r="50" spans="1:18" x14ac:dyDescent="0.25">
      <c r="A50" t="s">
        <v>39</v>
      </c>
      <c r="D50" s="21" t="s">
        <v>316</v>
      </c>
      <c r="E50" s="21" t="s">
        <v>68</v>
      </c>
      <c r="F50" s="21" t="s">
        <v>46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</row>
    <row r="51" spans="1:18" x14ac:dyDescent="0.25">
      <c r="A51" t="s">
        <v>39</v>
      </c>
      <c r="D51" s="21" t="s">
        <v>317</v>
      </c>
      <c r="E51" s="21" t="s">
        <v>64</v>
      </c>
      <c r="F51" s="21" t="s">
        <v>46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1:18" x14ac:dyDescent="0.25">
      <c r="A52" t="s">
        <v>39</v>
      </c>
      <c r="D52" s="21" t="s">
        <v>318</v>
      </c>
      <c r="E52" s="21" t="s">
        <v>65</v>
      </c>
      <c r="F52" s="21" t="s">
        <v>46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25">
      <c r="A53" t="s">
        <v>39</v>
      </c>
      <c r="D53" s="21" t="s">
        <v>319</v>
      </c>
      <c r="E53" s="21" t="s">
        <v>69</v>
      </c>
      <c r="F53" s="21" t="s">
        <v>46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</row>
    <row r="54" spans="1:18" x14ac:dyDescent="0.25">
      <c r="A54" t="s">
        <v>39</v>
      </c>
      <c r="D54" s="21" t="s">
        <v>320</v>
      </c>
      <c r="E54" s="21" t="s">
        <v>70</v>
      </c>
      <c r="F54" s="21" t="s">
        <v>49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</row>
    <row r="55" spans="1:18" x14ac:dyDescent="0.25">
      <c r="A55" t="s">
        <v>39</v>
      </c>
      <c r="D55" s="21" t="s">
        <v>321</v>
      </c>
      <c r="E55" s="21" t="s">
        <v>71</v>
      </c>
      <c r="F55" s="21" t="s">
        <v>42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</row>
    <row r="56" spans="1:18" x14ac:dyDescent="0.25">
      <c r="A56" t="s">
        <v>39</v>
      </c>
      <c r="D56" s="21" t="s">
        <v>322</v>
      </c>
      <c r="E56" s="21" t="s">
        <v>71</v>
      </c>
      <c r="F56" s="21" t="s">
        <v>46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</row>
    <row r="57" spans="1:18" x14ac:dyDescent="0.25">
      <c r="A57" t="s">
        <v>39</v>
      </c>
      <c r="D57" s="21" t="s">
        <v>323</v>
      </c>
      <c r="E57" s="21" t="s">
        <v>64</v>
      </c>
      <c r="F57" s="21" t="s">
        <v>46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25">
      <c r="A58" t="s">
        <v>39</v>
      </c>
      <c r="D58" s="21" t="s">
        <v>324</v>
      </c>
      <c r="E58" s="21" t="s">
        <v>65</v>
      </c>
      <c r="F58" s="21" t="s">
        <v>46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</row>
    <row r="59" spans="1:18" x14ac:dyDescent="0.25">
      <c r="A59" t="s">
        <v>39</v>
      </c>
      <c r="D59" s="21" t="s">
        <v>325</v>
      </c>
      <c r="E59" s="21" t="s">
        <v>72</v>
      </c>
      <c r="F59" s="21" t="s">
        <v>46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</row>
    <row r="60" spans="1:18" x14ac:dyDescent="0.25">
      <c r="A60" t="s">
        <v>39</v>
      </c>
      <c r="D60" s="21" t="s">
        <v>326</v>
      </c>
      <c r="E60" s="21" t="s">
        <v>73</v>
      </c>
      <c r="F60" s="21" t="s">
        <v>49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</row>
    <row r="61" spans="1:18" x14ac:dyDescent="0.25">
      <c r="A61" t="s">
        <v>39</v>
      </c>
      <c r="D61" s="21" t="s">
        <v>327</v>
      </c>
      <c r="E61" s="21" t="s">
        <v>74</v>
      </c>
      <c r="F61" s="21" t="s">
        <v>49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</row>
    <row r="62" spans="1:18" x14ac:dyDescent="0.25">
      <c r="A62" t="s">
        <v>39</v>
      </c>
      <c r="D62" s="21" t="s">
        <v>328</v>
      </c>
      <c r="E62" s="21" t="s">
        <v>551</v>
      </c>
      <c r="F62" s="21" t="s">
        <v>49</v>
      </c>
      <c r="G62">
        <v>18619530.82</v>
      </c>
      <c r="H62">
        <v>18767146.330000002</v>
      </c>
      <c r="I62">
        <v>18886546.530000001</v>
      </c>
      <c r="J62">
        <v>19122167.540000003</v>
      </c>
      <c r="K62">
        <v>22060469.329999998</v>
      </c>
      <c r="L62">
        <v>22226813.260000002</v>
      </c>
      <c r="M62">
        <v>22401077.82</v>
      </c>
      <c r="N62">
        <v>22559113.329999998</v>
      </c>
      <c r="O62">
        <v>22746621.510000002</v>
      </c>
      <c r="P62">
        <v>22937565.539999999</v>
      </c>
      <c r="Q62">
        <v>23128529.919999998</v>
      </c>
      <c r="R62">
        <v>40679418.879999995</v>
      </c>
    </row>
    <row r="63" spans="1:18" x14ac:dyDescent="0.25">
      <c r="A63" t="s">
        <v>39</v>
      </c>
      <c r="D63" s="21" t="s">
        <v>260</v>
      </c>
      <c r="E63" s="21" t="s">
        <v>552</v>
      </c>
      <c r="F63" s="21" t="s">
        <v>75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</row>
    <row r="64" spans="1:18" x14ac:dyDescent="0.25">
      <c r="A64" t="s">
        <v>39</v>
      </c>
      <c r="D64" s="21" t="s">
        <v>329</v>
      </c>
      <c r="E64" s="21" t="s">
        <v>76</v>
      </c>
      <c r="F64" s="21" t="s">
        <v>42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</row>
    <row r="65" spans="1:18" x14ac:dyDescent="0.25">
      <c r="A65" t="s">
        <v>39</v>
      </c>
      <c r="D65" s="21" t="s">
        <v>330</v>
      </c>
      <c r="E65" s="21" t="s">
        <v>77</v>
      </c>
      <c r="F65" s="21" t="s">
        <v>42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</row>
    <row r="66" spans="1:18" x14ac:dyDescent="0.25">
      <c r="A66" t="s">
        <v>39</v>
      </c>
      <c r="D66" s="21" t="s">
        <v>331</v>
      </c>
      <c r="E66" s="21" t="s">
        <v>78</v>
      </c>
      <c r="F66" s="21" t="s">
        <v>46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</row>
    <row r="67" spans="1:18" x14ac:dyDescent="0.25">
      <c r="A67" t="s">
        <v>39</v>
      </c>
      <c r="D67" s="21" t="s">
        <v>332</v>
      </c>
      <c r="E67" s="21" t="s">
        <v>79</v>
      </c>
      <c r="F67" s="21" t="s">
        <v>42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</row>
    <row r="68" spans="1:18" x14ac:dyDescent="0.25">
      <c r="A68" t="s">
        <v>39</v>
      </c>
      <c r="D68" s="21" t="s">
        <v>333</v>
      </c>
      <c r="E68" s="21" t="s">
        <v>334</v>
      </c>
      <c r="F68" s="21" t="s">
        <v>46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</row>
    <row r="69" spans="1:18" x14ac:dyDescent="0.25">
      <c r="A69" t="s">
        <v>39</v>
      </c>
      <c r="D69" s="21" t="s">
        <v>335</v>
      </c>
      <c r="E69" s="21" t="s">
        <v>80</v>
      </c>
      <c r="F69" s="21" t="s">
        <v>49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</row>
    <row r="70" spans="1:18" x14ac:dyDescent="0.25">
      <c r="A70" t="s">
        <v>39</v>
      </c>
      <c r="D70" s="21" t="s">
        <v>336</v>
      </c>
      <c r="E70" s="21" t="s">
        <v>81</v>
      </c>
      <c r="F70" s="21" t="s">
        <v>42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</row>
    <row r="71" spans="1:18" x14ac:dyDescent="0.25">
      <c r="A71" t="s">
        <v>39</v>
      </c>
      <c r="D71" s="21" t="s">
        <v>337</v>
      </c>
      <c r="E71" s="21" t="s">
        <v>82</v>
      </c>
      <c r="F71" s="21" t="s">
        <v>46</v>
      </c>
      <c r="G71">
        <v>-10346895.5</v>
      </c>
      <c r="H71">
        <v>-10476750.380000001</v>
      </c>
      <c r="I71">
        <v>-10661038.879999999</v>
      </c>
      <c r="J71">
        <v>-10897272.140000001</v>
      </c>
      <c r="K71">
        <v>-13009863.150000002</v>
      </c>
      <c r="L71">
        <v>-13173084.370000001</v>
      </c>
      <c r="M71">
        <v>-13320678.08</v>
      </c>
      <c r="N71">
        <v>-13460493.85</v>
      </c>
      <c r="O71">
        <v>-13595154.32</v>
      </c>
      <c r="P71">
        <v>-13750830.489999998</v>
      </c>
      <c r="Q71">
        <v>-13893423.18</v>
      </c>
      <c r="R71">
        <v>-24088071.140000001</v>
      </c>
    </row>
    <row r="72" spans="1:18" x14ac:dyDescent="0.25">
      <c r="A72" t="s">
        <v>39</v>
      </c>
      <c r="D72" s="21" t="s">
        <v>338</v>
      </c>
      <c r="E72" s="21" t="s">
        <v>83</v>
      </c>
      <c r="F72" s="21" t="s">
        <v>46</v>
      </c>
      <c r="G72">
        <v>-3247146.2500000005</v>
      </c>
      <c r="H72">
        <v>-3247146.2500000005</v>
      </c>
      <c r="I72">
        <v>-3247146.2500000005</v>
      </c>
      <c r="J72">
        <v>-3247146.2500000005</v>
      </c>
      <c r="K72">
        <v>-4075166.48</v>
      </c>
      <c r="L72">
        <v>-4075166.48</v>
      </c>
      <c r="M72">
        <v>-4075166.48</v>
      </c>
      <c r="N72">
        <v>-4075166.48</v>
      </c>
      <c r="O72">
        <v>-4075166.48</v>
      </c>
      <c r="P72">
        <v>-4075166.48</v>
      </c>
      <c r="Q72">
        <v>-4075166.48</v>
      </c>
      <c r="R72">
        <v>-8133046.3499999996</v>
      </c>
    </row>
    <row r="73" spans="1:18" x14ac:dyDescent="0.25">
      <c r="A73" t="s">
        <v>39</v>
      </c>
      <c r="D73" s="21" t="s">
        <v>339</v>
      </c>
      <c r="E73" s="21" t="s">
        <v>84</v>
      </c>
      <c r="F73" s="21" t="s">
        <v>46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18" x14ac:dyDescent="0.25">
      <c r="A74" t="s">
        <v>39</v>
      </c>
      <c r="D74" s="21" t="s">
        <v>340</v>
      </c>
      <c r="E74" s="21" t="s">
        <v>85</v>
      </c>
      <c r="F74" s="21" t="s">
        <v>49</v>
      </c>
      <c r="G74">
        <v>-13594041.75</v>
      </c>
      <c r="H74">
        <v>-13723896.630000001</v>
      </c>
      <c r="I74">
        <v>-13908185.129999999</v>
      </c>
      <c r="J74">
        <v>-14144418.390000001</v>
      </c>
      <c r="K74">
        <v>-17085029.629999999</v>
      </c>
      <c r="L74">
        <v>-17248250.849999998</v>
      </c>
      <c r="M74">
        <v>-17395844.559999999</v>
      </c>
      <c r="N74">
        <v>-17535660.329999998</v>
      </c>
      <c r="O74">
        <v>-17670320.800000001</v>
      </c>
      <c r="P74">
        <v>-17825996.969999999</v>
      </c>
      <c r="Q74">
        <v>-17968589.66</v>
      </c>
      <c r="R74">
        <v>-32221117.489999998</v>
      </c>
    </row>
    <row r="75" spans="1:18" x14ac:dyDescent="0.25">
      <c r="A75" t="s">
        <v>39</v>
      </c>
      <c r="D75" s="21" t="s">
        <v>341</v>
      </c>
      <c r="E75" s="21" t="s">
        <v>86</v>
      </c>
      <c r="F75" s="21" t="s">
        <v>42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</row>
    <row r="76" spans="1:18" x14ac:dyDescent="0.25">
      <c r="A76" t="s">
        <v>39</v>
      </c>
      <c r="D76" s="21" t="s">
        <v>342</v>
      </c>
      <c r="E76" s="21" t="s">
        <v>86</v>
      </c>
      <c r="F76" s="21" t="s">
        <v>46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</row>
    <row r="77" spans="1:18" x14ac:dyDescent="0.25">
      <c r="A77" t="s">
        <v>39</v>
      </c>
      <c r="D77" s="21" t="s">
        <v>343</v>
      </c>
      <c r="E77" s="21" t="s">
        <v>87</v>
      </c>
      <c r="F77" s="21" t="s">
        <v>49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</row>
    <row r="78" spans="1:18" x14ac:dyDescent="0.25">
      <c r="A78" t="s">
        <v>39</v>
      </c>
      <c r="D78" s="21" t="s">
        <v>261</v>
      </c>
      <c r="E78" s="21" t="s">
        <v>344</v>
      </c>
      <c r="F78" s="21" t="s">
        <v>42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</row>
    <row r="79" spans="1:18" x14ac:dyDescent="0.25">
      <c r="A79" t="s">
        <v>39</v>
      </c>
      <c r="D79" s="21" t="s">
        <v>345</v>
      </c>
      <c r="E79" s="21" t="s">
        <v>346</v>
      </c>
      <c r="F79" s="21" t="s">
        <v>46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</row>
    <row r="80" spans="1:18" x14ac:dyDescent="0.25">
      <c r="A80" t="s">
        <v>39</v>
      </c>
      <c r="D80" s="21" t="s">
        <v>347</v>
      </c>
      <c r="E80" s="21" t="s">
        <v>348</v>
      </c>
      <c r="F80" s="21" t="s">
        <v>46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</row>
    <row r="81" spans="1:18" x14ac:dyDescent="0.25">
      <c r="A81" t="s">
        <v>39</v>
      </c>
      <c r="D81" s="21" t="s">
        <v>349</v>
      </c>
      <c r="E81" s="21" t="s">
        <v>350</v>
      </c>
      <c r="F81" s="21" t="s">
        <v>49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</row>
    <row r="82" spans="1:18" x14ac:dyDescent="0.25">
      <c r="A82" t="s">
        <v>39</v>
      </c>
      <c r="D82" s="21" t="s">
        <v>351</v>
      </c>
      <c r="E82" s="21" t="s">
        <v>88</v>
      </c>
      <c r="F82" s="21" t="s">
        <v>42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</row>
    <row r="83" spans="1:18" x14ac:dyDescent="0.25">
      <c r="A83" t="s">
        <v>39</v>
      </c>
      <c r="D83" s="21" t="s">
        <v>352</v>
      </c>
      <c r="E83" s="21" t="s">
        <v>89</v>
      </c>
      <c r="F83" s="21" t="s">
        <v>46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</row>
    <row r="84" spans="1:18" x14ac:dyDescent="0.25">
      <c r="A84" t="s">
        <v>39</v>
      </c>
      <c r="D84" s="21" t="s">
        <v>353</v>
      </c>
      <c r="E84" s="21" t="s">
        <v>90</v>
      </c>
      <c r="F84" s="21" t="s">
        <v>46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</row>
    <row r="85" spans="1:18" x14ac:dyDescent="0.25">
      <c r="A85" t="s">
        <v>39</v>
      </c>
      <c r="D85" s="21" t="s">
        <v>262</v>
      </c>
      <c r="E85" s="21" t="s">
        <v>91</v>
      </c>
      <c r="F85" s="21" t="s">
        <v>42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</row>
    <row r="86" spans="1:18" x14ac:dyDescent="0.25">
      <c r="A86" t="s">
        <v>39</v>
      </c>
      <c r="D86" s="21" t="s">
        <v>354</v>
      </c>
      <c r="E86" s="21" t="s">
        <v>355</v>
      </c>
      <c r="F86" s="21" t="s">
        <v>46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</row>
    <row r="87" spans="1:18" x14ac:dyDescent="0.25">
      <c r="A87" t="s">
        <v>39</v>
      </c>
      <c r="D87" s="21" t="s">
        <v>356</v>
      </c>
      <c r="E87" s="21" t="s">
        <v>357</v>
      </c>
      <c r="F87" s="21" t="s">
        <v>46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</row>
    <row r="88" spans="1:18" x14ac:dyDescent="0.25">
      <c r="A88" t="s">
        <v>39</v>
      </c>
      <c r="D88" s="21" t="s">
        <v>358</v>
      </c>
      <c r="E88" s="21" t="s">
        <v>359</v>
      </c>
      <c r="F88" s="21" t="s">
        <v>46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</row>
    <row r="89" spans="1:18" x14ac:dyDescent="0.25">
      <c r="A89" t="s">
        <v>39</v>
      </c>
      <c r="D89" s="21" t="s">
        <v>360</v>
      </c>
      <c r="E89" s="21" t="s">
        <v>92</v>
      </c>
      <c r="F89" s="21" t="s">
        <v>46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</row>
    <row r="90" spans="1:18" x14ac:dyDescent="0.25">
      <c r="A90" t="s">
        <v>39</v>
      </c>
      <c r="D90" s="21" t="s">
        <v>361</v>
      </c>
      <c r="E90" s="21" t="s">
        <v>362</v>
      </c>
      <c r="F90" s="21" t="s">
        <v>46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</row>
    <row r="91" spans="1:18" x14ac:dyDescent="0.25">
      <c r="A91" t="s">
        <v>39</v>
      </c>
      <c r="D91" s="21" t="s">
        <v>363</v>
      </c>
      <c r="E91" s="21" t="s">
        <v>364</v>
      </c>
      <c r="F91" s="21" t="s">
        <v>46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</row>
    <row r="92" spans="1:18" x14ac:dyDescent="0.25">
      <c r="A92" t="s">
        <v>39</v>
      </c>
      <c r="D92" s="21" t="s">
        <v>365</v>
      </c>
      <c r="E92" s="21" t="s">
        <v>366</v>
      </c>
      <c r="F92" s="21" t="s">
        <v>46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</row>
    <row r="93" spans="1:18" x14ac:dyDescent="0.25">
      <c r="A93" t="s">
        <v>39</v>
      </c>
      <c r="D93" s="21" t="s">
        <v>367</v>
      </c>
      <c r="E93" s="21" t="s">
        <v>368</v>
      </c>
      <c r="F93" s="21" t="s">
        <v>46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</row>
    <row r="94" spans="1:18" x14ac:dyDescent="0.25">
      <c r="A94" t="s">
        <v>39</v>
      </c>
      <c r="D94" s="21" t="s">
        <v>369</v>
      </c>
      <c r="E94" s="21" t="s">
        <v>370</v>
      </c>
      <c r="F94" s="21" t="s">
        <v>46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</row>
    <row r="95" spans="1:18" x14ac:dyDescent="0.25">
      <c r="A95" t="s">
        <v>39</v>
      </c>
      <c r="D95" s="21" t="s">
        <v>371</v>
      </c>
      <c r="E95" s="21" t="s">
        <v>372</v>
      </c>
      <c r="F95" s="21" t="s">
        <v>46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</row>
    <row r="96" spans="1:18" x14ac:dyDescent="0.25">
      <c r="A96" t="s">
        <v>39</v>
      </c>
      <c r="D96" s="21" t="s">
        <v>373</v>
      </c>
      <c r="E96" s="21" t="s">
        <v>93</v>
      </c>
      <c r="F96" s="21" t="s">
        <v>46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</row>
    <row r="97" spans="1:18" x14ac:dyDescent="0.25">
      <c r="A97" t="s">
        <v>39</v>
      </c>
      <c r="D97" s="21" t="s">
        <v>374</v>
      </c>
      <c r="E97" s="21" t="s">
        <v>94</v>
      </c>
      <c r="F97" s="21" t="s">
        <v>49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</row>
    <row r="98" spans="1:18" x14ac:dyDescent="0.25">
      <c r="A98" t="s">
        <v>39</v>
      </c>
      <c r="D98" s="21" t="s">
        <v>375</v>
      </c>
      <c r="E98" s="21" t="s">
        <v>95</v>
      </c>
      <c r="F98" s="21" t="s">
        <v>42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</row>
    <row r="99" spans="1:18" x14ac:dyDescent="0.25">
      <c r="A99" t="s">
        <v>39</v>
      </c>
      <c r="D99" s="21" t="s">
        <v>263</v>
      </c>
      <c r="E99" s="21" t="s">
        <v>96</v>
      </c>
      <c r="F99" s="21" t="s">
        <v>46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</row>
    <row r="100" spans="1:18" x14ac:dyDescent="0.25">
      <c r="A100" t="s">
        <v>39</v>
      </c>
      <c r="D100" s="21" t="s">
        <v>376</v>
      </c>
      <c r="E100" s="21" t="s">
        <v>97</v>
      </c>
      <c r="F100" s="21" t="s">
        <v>46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</row>
    <row r="101" spans="1:18" x14ac:dyDescent="0.25">
      <c r="A101" t="s">
        <v>39</v>
      </c>
      <c r="D101" s="21" t="s">
        <v>377</v>
      </c>
      <c r="E101" s="21" t="s">
        <v>98</v>
      </c>
      <c r="F101" s="21" t="s">
        <v>49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</row>
    <row r="102" spans="1:18" x14ac:dyDescent="0.25">
      <c r="A102" t="s">
        <v>39</v>
      </c>
      <c r="D102" s="21" t="s">
        <v>378</v>
      </c>
      <c r="E102" s="21" t="s">
        <v>99</v>
      </c>
      <c r="F102" s="21" t="s">
        <v>49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</row>
    <row r="103" spans="1:18" x14ac:dyDescent="0.25">
      <c r="A103" t="s">
        <v>39</v>
      </c>
      <c r="D103" s="21" t="s">
        <v>379</v>
      </c>
      <c r="E103" s="21" t="s">
        <v>100</v>
      </c>
      <c r="F103" s="21" t="s">
        <v>42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</row>
    <row r="104" spans="1:18" x14ac:dyDescent="0.25">
      <c r="A104" t="s">
        <v>39</v>
      </c>
      <c r="D104" s="21" t="s">
        <v>380</v>
      </c>
      <c r="E104" s="21" t="s">
        <v>101</v>
      </c>
      <c r="F104" s="21" t="s">
        <v>46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</row>
    <row r="105" spans="1:18" x14ac:dyDescent="0.25">
      <c r="A105" t="s">
        <v>39</v>
      </c>
      <c r="D105" s="21" t="s">
        <v>381</v>
      </c>
      <c r="E105" s="21" t="s">
        <v>102</v>
      </c>
      <c r="F105" s="21" t="s">
        <v>46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</row>
    <row r="106" spans="1:18" x14ac:dyDescent="0.25">
      <c r="A106" t="s">
        <v>39</v>
      </c>
      <c r="D106" s="21" t="s">
        <v>382</v>
      </c>
      <c r="E106" s="21" t="s">
        <v>103</v>
      </c>
      <c r="F106" s="21" t="s">
        <v>46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</row>
    <row r="107" spans="1:18" x14ac:dyDescent="0.25">
      <c r="A107" t="s">
        <v>39</v>
      </c>
      <c r="D107" s="21" t="s">
        <v>383</v>
      </c>
      <c r="E107" s="21" t="s">
        <v>104</v>
      </c>
      <c r="F107" s="21" t="s">
        <v>49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</row>
    <row r="108" spans="1:18" x14ac:dyDescent="0.25">
      <c r="A108" t="s">
        <v>39</v>
      </c>
      <c r="D108" s="21" t="s">
        <v>384</v>
      </c>
      <c r="E108" s="21" t="s">
        <v>105</v>
      </c>
      <c r="F108" s="21" t="s">
        <v>49</v>
      </c>
      <c r="G108">
        <v>-13594041.75</v>
      </c>
      <c r="H108">
        <v>-13723896.630000001</v>
      </c>
      <c r="I108">
        <v>-13908185.129999999</v>
      </c>
      <c r="J108">
        <v>-14144418.390000001</v>
      </c>
      <c r="K108">
        <v>-17085029.629999999</v>
      </c>
      <c r="L108">
        <v>-17248250.849999998</v>
      </c>
      <c r="M108">
        <v>-17395844.559999999</v>
      </c>
      <c r="N108">
        <v>-17535660.329999998</v>
      </c>
      <c r="O108">
        <v>-17670320.800000001</v>
      </c>
      <c r="P108">
        <v>-17825996.969999999</v>
      </c>
      <c r="Q108">
        <v>-17968589.66</v>
      </c>
      <c r="R108">
        <v>-32221117.489999998</v>
      </c>
    </row>
    <row r="109" spans="1:18" x14ac:dyDescent="0.25">
      <c r="A109" t="s">
        <v>39</v>
      </c>
      <c r="D109" s="21" t="s">
        <v>259</v>
      </c>
      <c r="E109" s="21" t="s">
        <v>553</v>
      </c>
      <c r="F109" s="21" t="s">
        <v>75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</row>
    <row r="110" spans="1:18" x14ac:dyDescent="0.25">
      <c r="A110" t="s">
        <v>39</v>
      </c>
      <c r="D110" s="21" t="s">
        <v>385</v>
      </c>
      <c r="E110" s="21" t="s">
        <v>106</v>
      </c>
      <c r="F110" s="21" t="s">
        <v>46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</row>
    <row r="111" spans="1:18" x14ac:dyDescent="0.25">
      <c r="A111" t="s">
        <v>39</v>
      </c>
      <c r="D111" s="21" t="s">
        <v>386</v>
      </c>
      <c r="E111" s="21" t="s">
        <v>107</v>
      </c>
      <c r="F111" s="21" t="s">
        <v>46</v>
      </c>
      <c r="G111">
        <v>-2132316.64</v>
      </c>
      <c r="H111">
        <v>-2132316.64</v>
      </c>
      <c r="I111">
        <v>-2132316.64</v>
      </c>
      <c r="J111">
        <v>-2132316.64</v>
      </c>
      <c r="K111">
        <v>-2132316.64</v>
      </c>
      <c r="L111">
        <v>-2132316.64</v>
      </c>
      <c r="M111">
        <v>-2132316.64</v>
      </c>
      <c r="N111">
        <v>-2132316.64</v>
      </c>
      <c r="O111">
        <v>-2132316.64</v>
      </c>
      <c r="P111">
        <v>-2132316.64</v>
      </c>
      <c r="Q111">
        <v>-2132316.64</v>
      </c>
      <c r="R111">
        <v>-2132316.64</v>
      </c>
    </row>
    <row r="112" spans="1:18" x14ac:dyDescent="0.25">
      <c r="A112" t="s">
        <v>39</v>
      </c>
      <c r="D112" s="21" t="s">
        <v>387</v>
      </c>
      <c r="E112" s="21" t="s">
        <v>108</v>
      </c>
      <c r="F112" s="21" t="s">
        <v>109</v>
      </c>
      <c r="G112">
        <v>-2893172.43</v>
      </c>
      <c r="H112">
        <v>-2910933.06</v>
      </c>
      <c r="I112">
        <v>-2846044.76</v>
      </c>
      <c r="J112">
        <v>-2845432.5100000002</v>
      </c>
      <c r="K112">
        <v>-2843123.06</v>
      </c>
      <c r="L112">
        <v>-2846245.77</v>
      </c>
      <c r="M112">
        <v>-2872916.62</v>
      </c>
      <c r="N112">
        <v>-2891136.36</v>
      </c>
      <c r="O112">
        <v>-2943984.0700000003</v>
      </c>
      <c r="P112">
        <v>-2979251.93</v>
      </c>
      <c r="Q112">
        <v>-3027623.62</v>
      </c>
      <c r="R112">
        <v>-6325984.7500000009</v>
      </c>
    </row>
    <row r="113" spans="1:18" x14ac:dyDescent="0.25">
      <c r="A113" t="s">
        <v>39</v>
      </c>
      <c r="D113" s="21" t="s">
        <v>388</v>
      </c>
      <c r="E113" s="21" t="s">
        <v>110</v>
      </c>
      <c r="F113" s="21" t="s">
        <v>109</v>
      </c>
      <c r="G113">
        <v>-2132316.64</v>
      </c>
      <c r="H113">
        <v>-2132316.64</v>
      </c>
      <c r="I113">
        <v>-2132316.64</v>
      </c>
      <c r="J113">
        <v>-2132316.64</v>
      </c>
      <c r="K113">
        <v>-2132316.64</v>
      </c>
      <c r="L113">
        <v>-2132316.64</v>
      </c>
      <c r="M113">
        <v>-2132316.64</v>
      </c>
      <c r="N113">
        <v>-2132316.64</v>
      </c>
      <c r="O113">
        <v>-2132316.64</v>
      </c>
      <c r="P113">
        <v>-2132316.64</v>
      </c>
      <c r="Q113">
        <v>-2132316.64</v>
      </c>
      <c r="R113">
        <v>-2132316.64</v>
      </c>
    </row>
    <row r="114" spans="1:18" x14ac:dyDescent="0.25">
      <c r="A114" t="s">
        <v>39</v>
      </c>
      <c r="D114" s="21" t="s">
        <v>389</v>
      </c>
      <c r="E114" s="21" t="s">
        <v>554</v>
      </c>
      <c r="F114" s="21" t="s">
        <v>109</v>
      </c>
      <c r="G114">
        <v>-15726358.389999999</v>
      </c>
      <c r="H114">
        <v>-15856213.27</v>
      </c>
      <c r="I114">
        <v>-16040501.77</v>
      </c>
      <c r="J114">
        <v>-16276735.030000001</v>
      </c>
      <c r="K114">
        <v>-19217346.27</v>
      </c>
      <c r="L114">
        <v>-19380567.489999998</v>
      </c>
      <c r="M114">
        <v>-19528161.199999999</v>
      </c>
      <c r="N114">
        <v>-19667976.969999999</v>
      </c>
      <c r="O114">
        <v>-19802637.439999998</v>
      </c>
      <c r="P114">
        <v>-19958313.609999999</v>
      </c>
      <c r="Q114">
        <v>-20100906.300000001</v>
      </c>
      <c r="R114">
        <v>-34353434.130000003</v>
      </c>
    </row>
    <row r="115" spans="1:18" x14ac:dyDescent="0.25">
      <c r="A115" t="s">
        <v>39</v>
      </c>
      <c r="D115" s="21" t="s">
        <v>390</v>
      </c>
      <c r="E115" s="21" t="s">
        <v>555</v>
      </c>
      <c r="F115" s="21" t="s">
        <v>42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</row>
    <row r="116" spans="1:18" x14ac:dyDescent="0.25">
      <c r="A116" t="s">
        <v>39</v>
      </c>
      <c r="D116" s="21" t="s">
        <v>391</v>
      </c>
      <c r="E116" s="21" t="s">
        <v>111</v>
      </c>
      <c r="F116" s="21" t="s">
        <v>42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</row>
    <row r="117" spans="1:18" x14ac:dyDescent="0.25">
      <c r="A117" t="s">
        <v>39</v>
      </c>
      <c r="D117" s="21" t="s">
        <v>392</v>
      </c>
      <c r="E117" s="21" t="s">
        <v>505</v>
      </c>
      <c r="F117" s="21" t="s">
        <v>46</v>
      </c>
      <c r="G117">
        <v>-897772.84000000008</v>
      </c>
      <c r="H117">
        <v>-1809031.7999999998</v>
      </c>
      <c r="I117">
        <v>-2792054.14</v>
      </c>
      <c r="J117">
        <v>-3736231.0200000005</v>
      </c>
      <c r="K117">
        <v>-4733635.3</v>
      </c>
      <c r="L117">
        <v>-5838977.1100000003</v>
      </c>
      <c r="M117">
        <v>-6855426.4299999997</v>
      </c>
      <c r="N117">
        <v>-7852741.5099999998</v>
      </c>
      <c r="O117">
        <v>-8890579.7800000012</v>
      </c>
      <c r="P117">
        <v>-9981123.7699999996</v>
      </c>
      <c r="Q117">
        <v>-11131254.59</v>
      </c>
      <c r="R117">
        <v>-12430832.68</v>
      </c>
    </row>
    <row r="118" spans="1:18" x14ac:dyDescent="0.25">
      <c r="A118" t="s">
        <v>39</v>
      </c>
      <c r="D118" s="21" t="s">
        <v>393</v>
      </c>
      <c r="E118" s="21" t="s">
        <v>112</v>
      </c>
      <c r="F118" s="21" t="s">
        <v>46</v>
      </c>
      <c r="G118">
        <v>-467428.35000000003</v>
      </c>
      <c r="H118">
        <v>-928416.98</v>
      </c>
      <c r="I118">
        <v>-1348080.3599999999</v>
      </c>
      <c r="J118">
        <v>-1845299.05</v>
      </c>
      <c r="K118">
        <v>-2316371.7000000002</v>
      </c>
      <c r="L118">
        <v>-2774539.91</v>
      </c>
      <c r="M118">
        <v>-3278001.9899999998</v>
      </c>
      <c r="N118">
        <v>-3753475.87</v>
      </c>
      <c r="O118">
        <v>-4252858.6399999997</v>
      </c>
      <c r="P118">
        <v>-4759346.84</v>
      </c>
      <c r="Q118">
        <v>-5285926.17</v>
      </c>
      <c r="R118">
        <v>-5818289</v>
      </c>
    </row>
    <row r="119" spans="1:18" x14ac:dyDescent="0.25">
      <c r="A119" t="s">
        <v>39</v>
      </c>
      <c r="D119" s="21" t="s">
        <v>394</v>
      </c>
      <c r="E119" s="21" t="s">
        <v>506</v>
      </c>
      <c r="F119" s="21" t="s">
        <v>46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</row>
    <row r="120" spans="1:18" x14ac:dyDescent="0.25">
      <c r="A120" t="s">
        <v>39</v>
      </c>
      <c r="D120" s="21" t="s">
        <v>395</v>
      </c>
      <c r="E120" s="21" t="s">
        <v>113</v>
      </c>
      <c r="F120" s="21" t="s">
        <v>49</v>
      </c>
      <c r="G120">
        <v>-1365201.19</v>
      </c>
      <c r="H120">
        <v>-2737448.78</v>
      </c>
      <c r="I120">
        <v>-4140134.5</v>
      </c>
      <c r="J120">
        <v>-5581530.0700000003</v>
      </c>
      <c r="K120">
        <v>-7050007</v>
      </c>
      <c r="L120">
        <v>-8613517.0199999996</v>
      </c>
      <c r="M120">
        <v>-10133428.42</v>
      </c>
      <c r="N120">
        <v>-11606217.379999999</v>
      </c>
      <c r="O120">
        <v>-13143438.42</v>
      </c>
      <c r="P120">
        <v>-14740470.609999999</v>
      </c>
      <c r="Q120">
        <v>-16417180.76</v>
      </c>
      <c r="R120">
        <v>-18249121.68</v>
      </c>
    </row>
    <row r="121" spans="1:18" x14ac:dyDescent="0.25">
      <c r="A121" t="s">
        <v>39</v>
      </c>
      <c r="D121" s="21" t="s">
        <v>396</v>
      </c>
      <c r="E121" s="21" t="s">
        <v>507</v>
      </c>
      <c r="F121" s="21" t="s">
        <v>42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</row>
    <row r="122" spans="1:18" x14ac:dyDescent="0.25">
      <c r="A122" t="s">
        <v>39</v>
      </c>
      <c r="D122" s="21" t="s">
        <v>397</v>
      </c>
      <c r="E122" s="21" t="s">
        <v>508</v>
      </c>
      <c r="F122" s="21" t="s">
        <v>46</v>
      </c>
      <c r="G122">
        <v>46708.35</v>
      </c>
      <c r="H122">
        <v>99882.25</v>
      </c>
      <c r="I122">
        <v>151077.59</v>
      </c>
      <c r="J122">
        <v>199076.85</v>
      </c>
      <c r="K122">
        <v>245693.84</v>
      </c>
      <c r="L122">
        <v>299225.15000000002</v>
      </c>
      <c r="M122">
        <v>344416.94</v>
      </c>
      <c r="N122">
        <v>390062.8</v>
      </c>
      <c r="O122">
        <v>427614.74000000005</v>
      </c>
      <c r="P122">
        <v>471233.68000000005</v>
      </c>
      <c r="Q122">
        <v>513754.31999999995</v>
      </c>
      <c r="R122">
        <v>567674.41</v>
      </c>
    </row>
    <row r="123" spans="1:18" x14ac:dyDescent="0.25">
      <c r="A123" t="s">
        <v>39</v>
      </c>
      <c r="D123" s="21" t="s">
        <v>398</v>
      </c>
      <c r="E123" s="21" t="s">
        <v>509</v>
      </c>
      <c r="F123" s="21" t="s">
        <v>46</v>
      </c>
      <c r="G123">
        <v>23307.9</v>
      </c>
      <c r="H123">
        <v>48391.619999999995</v>
      </c>
      <c r="I123">
        <v>64011.109999999993</v>
      </c>
      <c r="J123">
        <v>88656.87</v>
      </c>
      <c r="K123">
        <v>108561.89000000001</v>
      </c>
      <c r="L123">
        <v>126727.12</v>
      </c>
      <c r="M123">
        <v>147532.12000000002</v>
      </c>
      <c r="N123">
        <v>165835.66</v>
      </c>
      <c r="O123">
        <v>183627.08</v>
      </c>
      <c r="P123">
        <v>201393.81000000003</v>
      </c>
      <c r="Q123">
        <v>220023.81000000003</v>
      </c>
      <c r="R123">
        <v>239766.5</v>
      </c>
    </row>
    <row r="124" spans="1:18" x14ac:dyDescent="0.25">
      <c r="A124" t="s">
        <v>39</v>
      </c>
      <c r="D124" s="21" t="s">
        <v>510</v>
      </c>
      <c r="E124" s="21" t="s">
        <v>511</v>
      </c>
      <c r="F124" s="21" t="s">
        <v>46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</row>
    <row r="125" spans="1:18" x14ac:dyDescent="0.25">
      <c r="A125" t="s">
        <v>39</v>
      </c>
      <c r="D125" s="21" t="s">
        <v>512</v>
      </c>
      <c r="E125" s="21" t="s">
        <v>513</v>
      </c>
      <c r="F125" s="21" t="s">
        <v>49</v>
      </c>
      <c r="G125">
        <v>70016.25</v>
      </c>
      <c r="H125">
        <v>148273.87</v>
      </c>
      <c r="I125">
        <v>215088.7</v>
      </c>
      <c r="J125">
        <v>287733.71999999997</v>
      </c>
      <c r="K125">
        <v>354255.73</v>
      </c>
      <c r="L125">
        <v>425952.26999999996</v>
      </c>
      <c r="M125">
        <v>491949.05999999994</v>
      </c>
      <c r="N125">
        <v>555898.46</v>
      </c>
      <c r="O125">
        <v>611241.81999999995</v>
      </c>
      <c r="P125">
        <v>672627.49</v>
      </c>
      <c r="Q125">
        <v>733778.13</v>
      </c>
      <c r="R125">
        <v>807440.90999999992</v>
      </c>
    </row>
    <row r="126" spans="1:18" x14ac:dyDescent="0.25">
      <c r="A126" t="s">
        <v>39</v>
      </c>
      <c r="D126" s="21" t="s">
        <v>399</v>
      </c>
      <c r="E126" s="21" t="s">
        <v>114</v>
      </c>
      <c r="F126" s="21" t="s">
        <v>49</v>
      </c>
      <c r="G126">
        <v>-1295184.94</v>
      </c>
      <c r="H126">
        <v>-2589174.91</v>
      </c>
      <c r="I126">
        <v>-3925045.8</v>
      </c>
      <c r="J126">
        <v>-5293796.3500000006</v>
      </c>
      <c r="K126">
        <v>-6695751.2699999996</v>
      </c>
      <c r="L126">
        <v>-8187564.75</v>
      </c>
      <c r="M126">
        <v>-9641479.3599999994</v>
      </c>
      <c r="N126">
        <v>-11050318.92</v>
      </c>
      <c r="O126">
        <v>-12532196.6</v>
      </c>
      <c r="P126">
        <v>-14067843.119999999</v>
      </c>
      <c r="Q126">
        <v>-15683402.629999999</v>
      </c>
      <c r="R126">
        <v>-17441680.77</v>
      </c>
    </row>
    <row r="127" spans="1:18" x14ac:dyDescent="0.25">
      <c r="A127" t="s">
        <v>39</v>
      </c>
      <c r="D127" s="21" t="s">
        <v>400</v>
      </c>
      <c r="E127" s="21" t="s">
        <v>514</v>
      </c>
      <c r="F127" s="21" t="s">
        <v>42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</row>
    <row r="128" spans="1:18" x14ac:dyDescent="0.25">
      <c r="A128" t="s">
        <v>39</v>
      </c>
      <c r="D128" s="21" t="s">
        <v>401</v>
      </c>
      <c r="E128" s="21" t="s">
        <v>515</v>
      </c>
      <c r="F128" s="21" t="s">
        <v>42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</row>
    <row r="129" spans="1:18" x14ac:dyDescent="0.25">
      <c r="A129" t="s">
        <v>39</v>
      </c>
      <c r="D129" s="21" t="s">
        <v>516</v>
      </c>
      <c r="E129" s="21" t="s">
        <v>517</v>
      </c>
      <c r="F129" s="21" t="s">
        <v>46</v>
      </c>
      <c r="G129">
        <v>525729.5</v>
      </c>
      <c r="H129">
        <v>1066010.1500000001</v>
      </c>
      <c r="I129">
        <v>1668066.6</v>
      </c>
      <c r="J129">
        <v>2234046.7199999997</v>
      </c>
      <c r="K129">
        <v>2817968.45</v>
      </c>
      <c r="L129">
        <v>3465919.95</v>
      </c>
      <c r="M129">
        <v>4058269.55</v>
      </c>
      <c r="N129">
        <v>4662713.66</v>
      </c>
      <c r="O129">
        <v>5280060.5</v>
      </c>
      <c r="P129">
        <v>5924933.5200000005</v>
      </c>
      <c r="Q129">
        <v>6606897.2300000004</v>
      </c>
      <c r="R129">
        <v>7366252.1799999997</v>
      </c>
    </row>
    <row r="130" spans="1:18" x14ac:dyDescent="0.25">
      <c r="A130" t="s">
        <v>39</v>
      </c>
      <c r="D130" s="21" t="s">
        <v>402</v>
      </c>
      <c r="E130" s="21" t="s">
        <v>518</v>
      </c>
      <c r="F130" s="21" t="s">
        <v>46</v>
      </c>
      <c r="G130">
        <v>205284.22</v>
      </c>
      <c r="H130">
        <v>405230.83</v>
      </c>
      <c r="I130">
        <v>570736.18000000005</v>
      </c>
      <c r="J130">
        <v>788652.32</v>
      </c>
      <c r="K130">
        <v>991811.19000000006</v>
      </c>
      <c r="L130">
        <v>1187622.67</v>
      </c>
      <c r="M130">
        <v>1414700.62</v>
      </c>
      <c r="N130">
        <v>1611070.71</v>
      </c>
      <c r="O130">
        <v>1826959.3900000001</v>
      </c>
      <c r="P130">
        <v>2042580.07</v>
      </c>
      <c r="Q130">
        <v>2267136.83</v>
      </c>
      <c r="R130">
        <v>2496343.37</v>
      </c>
    </row>
    <row r="131" spans="1:18" x14ac:dyDescent="0.25">
      <c r="A131" t="s">
        <v>39</v>
      </c>
      <c r="D131" s="21" t="s">
        <v>403</v>
      </c>
      <c r="E131" s="21" t="s">
        <v>519</v>
      </c>
      <c r="F131" s="21" t="s">
        <v>46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</row>
    <row r="132" spans="1:18" x14ac:dyDescent="0.25">
      <c r="A132" t="s">
        <v>39</v>
      </c>
      <c r="D132" s="21" t="s">
        <v>520</v>
      </c>
      <c r="E132" s="21" t="s">
        <v>556</v>
      </c>
      <c r="F132" s="21" t="s">
        <v>49</v>
      </c>
      <c r="G132">
        <v>731013.72</v>
      </c>
      <c r="H132">
        <v>1471240.98</v>
      </c>
      <c r="I132">
        <v>2238802.7800000003</v>
      </c>
      <c r="J132">
        <v>3022699.04</v>
      </c>
      <c r="K132">
        <v>3809779.6399999997</v>
      </c>
      <c r="L132">
        <v>4653542.62</v>
      </c>
      <c r="M132">
        <v>5472970.1699999999</v>
      </c>
      <c r="N132">
        <v>6273784.3700000001</v>
      </c>
      <c r="O132">
        <v>7107019.8899999997</v>
      </c>
      <c r="P132">
        <v>7967513.5899999999</v>
      </c>
      <c r="Q132">
        <v>8874034.0600000005</v>
      </c>
      <c r="R132">
        <v>9862595.5499999989</v>
      </c>
    </row>
    <row r="133" spans="1:18" x14ac:dyDescent="0.25">
      <c r="A133" t="s">
        <v>39</v>
      </c>
      <c r="D133" s="21" t="s">
        <v>404</v>
      </c>
      <c r="E133" s="21" t="s">
        <v>521</v>
      </c>
      <c r="F133" s="21" t="s">
        <v>42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</row>
    <row r="134" spans="1:18" x14ac:dyDescent="0.25">
      <c r="A134" t="s">
        <v>39</v>
      </c>
      <c r="D134" s="21" t="s">
        <v>405</v>
      </c>
      <c r="E134" s="21" t="s">
        <v>522</v>
      </c>
      <c r="F134" s="21" t="s">
        <v>46</v>
      </c>
      <c r="G134">
        <v>2159653.9700000002</v>
      </c>
      <c r="H134">
        <v>2159653.9700000002</v>
      </c>
      <c r="I134">
        <v>2159653.9700000002</v>
      </c>
      <c r="J134">
        <v>2234310.4500000002</v>
      </c>
      <c r="K134">
        <v>5077939.1100000003</v>
      </c>
      <c r="L134">
        <v>5080638.03</v>
      </c>
      <c r="M134">
        <v>5080638.03</v>
      </c>
      <c r="N134">
        <v>5080638.03</v>
      </c>
      <c r="O134">
        <v>5080638.03</v>
      </c>
      <c r="P134">
        <v>5080638.03</v>
      </c>
      <c r="Q134">
        <v>5080638.03</v>
      </c>
      <c r="R134">
        <v>19190336.550000001</v>
      </c>
    </row>
    <row r="135" spans="1:18" x14ac:dyDescent="0.25">
      <c r="A135" t="s">
        <v>39</v>
      </c>
      <c r="D135" s="21" t="s">
        <v>406</v>
      </c>
      <c r="E135" s="21" t="s">
        <v>523</v>
      </c>
      <c r="F135" s="21" t="s">
        <v>46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</row>
    <row r="136" spans="1:18" x14ac:dyDescent="0.25">
      <c r="A136" t="s">
        <v>39</v>
      </c>
      <c r="D136" s="21" t="s">
        <v>407</v>
      </c>
      <c r="E136" s="21" t="s">
        <v>524</v>
      </c>
      <c r="F136" s="21" t="s">
        <v>46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</row>
    <row r="137" spans="1:18" x14ac:dyDescent="0.25">
      <c r="A137" t="s">
        <v>39</v>
      </c>
      <c r="D137" s="21" t="s">
        <v>408</v>
      </c>
      <c r="E137" s="21" t="s">
        <v>525</v>
      </c>
      <c r="F137" s="21" t="s">
        <v>46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</row>
    <row r="138" spans="1:18" x14ac:dyDescent="0.25">
      <c r="A138" t="s">
        <v>39</v>
      </c>
      <c r="D138" s="21" t="s">
        <v>409</v>
      </c>
      <c r="E138" s="21" t="s">
        <v>526</v>
      </c>
      <c r="F138" s="21" t="s">
        <v>46</v>
      </c>
      <c r="G138">
        <v>-2875400</v>
      </c>
      <c r="H138">
        <v>-2875400</v>
      </c>
      <c r="I138">
        <v>-2875400</v>
      </c>
      <c r="J138">
        <v>-2875400</v>
      </c>
      <c r="K138">
        <v>-2875400</v>
      </c>
      <c r="L138">
        <v>-2875400</v>
      </c>
      <c r="M138">
        <v>-2875400</v>
      </c>
      <c r="N138">
        <v>-2875400</v>
      </c>
      <c r="O138">
        <v>-2875400</v>
      </c>
      <c r="P138">
        <v>-2875400</v>
      </c>
      <c r="Q138">
        <v>-2875400</v>
      </c>
      <c r="R138">
        <v>-6114680</v>
      </c>
    </row>
    <row r="139" spans="1:18" x14ac:dyDescent="0.25">
      <c r="A139" t="s">
        <v>39</v>
      </c>
      <c r="D139" s="21" t="s">
        <v>557</v>
      </c>
      <c r="E139" s="21" t="s">
        <v>558</v>
      </c>
      <c r="F139" s="21" t="s">
        <v>46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</row>
    <row r="140" spans="1:18" x14ac:dyDescent="0.25">
      <c r="A140" t="s">
        <v>39</v>
      </c>
      <c r="D140" s="21" t="s">
        <v>559</v>
      </c>
      <c r="E140" s="21" t="s">
        <v>560</v>
      </c>
      <c r="F140" s="21" t="s">
        <v>46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</row>
    <row r="141" spans="1:18" x14ac:dyDescent="0.25">
      <c r="A141" t="s">
        <v>39</v>
      </c>
      <c r="D141" s="21" t="s">
        <v>410</v>
      </c>
      <c r="E141" s="21" t="s">
        <v>561</v>
      </c>
      <c r="F141" s="21" t="s">
        <v>46</v>
      </c>
      <c r="G141">
        <v>-2159653.9700000002</v>
      </c>
      <c r="H141">
        <v>-2159653.9700000002</v>
      </c>
      <c r="I141">
        <v>-2159653.9700000002</v>
      </c>
      <c r="J141">
        <v>-2234310.4500000002</v>
      </c>
      <c r="K141">
        <v>-5077939.1100000003</v>
      </c>
      <c r="L141">
        <v>-5080638.03</v>
      </c>
      <c r="M141">
        <v>-5080638.03</v>
      </c>
      <c r="N141">
        <v>-5080638.03</v>
      </c>
      <c r="O141">
        <v>-5080638.03</v>
      </c>
      <c r="P141">
        <v>-5080638.03</v>
      </c>
      <c r="Q141">
        <v>-5080638.03</v>
      </c>
      <c r="R141">
        <v>-19190336.550000001</v>
      </c>
    </row>
    <row r="142" spans="1:18" x14ac:dyDescent="0.25">
      <c r="A142" t="s">
        <v>39</v>
      </c>
      <c r="D142" s="21" t="s">
        <v>562</v>
      </c>
      <c r="E142" s="21" t="s">
        <v>563</v>
      </c>
      <c r="F142" s="21" t="s">
        <v>46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</row>
    <row r="143" spans="1:18" x14ac:dyDescent="0.25">
      <c r="A143" t="s">
        <v>39</v>
      </c>
      <c r="D143" s="21" t="s">
        <v>411</v>
      </c>
      <c r="E143" s="21" t="s">
        <v>115</v>
      </c>
      <c r="F143" s="21" t="s">
        <v>46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</row>
    <row r="144" spans="1:18" x14ac:dyDescent="0.25">
      <c r="A144" t="s">
        <v>39</v>
      </c>
      <c r="D144" s="21" t="s">
        <v>527</v>
      </c>
      <c r="E144" s="21" t="s">
        <v>528</v>
      </c>
      <c r="F144" s="21" t="s">
        <v>49</v>
      </c>
      <c r="G144">
        <v>-2875400</v>
      </c>
      <c r="H144">
        <v>-2875400</v>
      </c>
      <c r="I144">
        <v>-2875400</v>
      </c>
      <c r="J144">
        <v>-2875400</v>
      </c>
      <c r="K144">
        <v>-2875400</v>
      </c>
      <c r="L144">
        <v>-2875400</v>
      </c>
      <c r="M144">
        <v>-2875400</v>
      </c>
      <c r="N144">
        <v>-2875400</v>
      </c>
      <c r="O144">
        <v>-2875400</v>
      </c>
      <c r="P144">
        <v>-2875400</v>
      </c>
      <c r="Q144">
        <v>-2875400</v>
      </c>
      <c r="R144">
        <v>-6114680</v>
      </c>
    </row>
    <row r="145" spans="1:18" x14ac:dyDescent="0.25">
      <c r="A145" t="s">
        <v>39</v>
      </c>
      <c r="D145" s="21" t="s">
        <v>412</v>
      </c>
      <c r="E145" s="21" t="s">
        <v>564</v>
      </c>
      <c r="F145" s="21" t="s">
        <v>49</v>
      </c>
      <c r="G145">
        <v>-2144386.2800000003</v>
      </c>
      <c r="H145">
        <v>-1404159.02</v>
      </c>
      <c r="I145">
        <v>-636597.22</v>
      </c>
      <c r="J145">
        <v>147299.04</v>
      </c>
      <c r="K145">
        <v>934379.64</v>
      </c>
      <c r="L145">
        <v>1778142.6199999999</v>
      </c>
      <c r="M145">
        <v>2597570.17</v>
      </c>
      <c r="N145">
        <v>3398384.37</v>
      </c>
      <c r="O145">
        <v>4231619.8899999997</v>
      </c>
      <c r="P145">
        <v>5092113.59</v>
      </c>
      <c r="Q145">
        <v>5998634.0600000005</v>
      </c>
      <c r="R145">
        <v>3747915.55</v>
      </c>
    </row>
    <row r="146" spans="1:18" x14ac:dyDescent="0.25">
      <c r="A146" t="s">
        <v>39</v>
      </c>
      <c r="D146" s="21" t="s">
        <v>413</v>
      </c>
      <c r="E146" s="21" t="s">
        <v>565</v>
      </c>
      <c r="F146" s="21" t="s">
        <v>109</v>
      </c>
      <c r="G146">
        <v>-3439571.2199999997</v>
      </c>
      <c r="H146">
        <v>-3993333.93</v>
      </c>
      <c r="I146">
        <v>-4561643.0200000005</v>
      </c>
      <c r="J146">
        <v>-5146497.3100000005</v>
      </c>
      <c r="K146">
        <v>-5761371.6299999999</v>
      </c>
      <c r="L146">
        <v>-6409422.1299999999</v>
      </c>
      <c r="M146">
        <v>-7043909.1900000004</v>
      </c>
      <c r="N146">
        <v>-7651934.5500000007</v>
      </c>
      <c r="O146">
        <v>-8300576.71</v>
      </c>
      <c r="P146">
        <v>-8975729.5299999993</v>
      </c>
      <c r="Q146">
        <v>-9684768.5700000003</v>
      </c>
      <c r="R146">
        <v>-13693765.220000001</v>
      </c>
    </row>
    <row r="147" spans="1:18" x14ac:dyDescent="0.25">
      <c r="A147" t="s">
        <v>39</v>
      </c>
      <c r="D147" s="21" t="s">
        <v>414</v>
      </c>
      <c r="E147" s="21" t="s">
        <v>116</v>
      </c>
      <c r="F147" s="21" t="s">
        <v>42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</row>
    <row r="148" spans="1:18" x14ac:dyDescent="0.25">
      <c r="A148" t="s">
        <v>39</v>
      </c>
      <c r="D148" s="21" t="s">
        <v>415</v>
      </c>
      <c r="E148" s="21" t="s">
        <v>117</v>
      </c>
      <c r="F148" s="21" t="s">
        <v>42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</row>
    <row r="149" spans="1:18" x14ac:dyDescent="0.25">
      <c r="A149" t="s">
        <v>39</v>
      </c>
      <c r="D149" s="21" t="s">
        <v>416</v>
      </c>
      <c r="E149" s="21" t="s">
        <v>118</v>
      </c>
      <c r="F149" s="21" t="s">
        <v>46</v>
      </c>
      <c r="G149">
        <v>19774.650000000001</v>
      </c>
      <c r="H149">
        <v>39143.4</v>
      </c>
      <c r="I149">
        <v>59075.930000000008</v>
      </c>
      <c r="J149">
        <v>77834.48</v>
      </c>
      <c r="K149">
        <v>98399.45</v>
      </c>
      <c r="L149">
        <v>113786.71</v>
      </c>
      <c r="M149">
        <v>137927.21</v>
      </c>
      <c r="N149">
        <v>157728.63999999998</v>
      </c>
      <c r="O149">
        <v>176277.12</v>
      </c>
      <c r="P149">
        <v>196805.25999999998</v>
      </c>
      <c r="Q149">
        <v>216861.36000000002</v>
      </c>
      <c r="R149">
        <v>236908.03999999998</v>
      </c>
    </row>
    <row r="150" spans="1:18" x14ac:dyDescent="0.25">
      <c r="A150" t="s">
        <v>39</v>
      </c>
      <c r="D150" s="21" t="s">
        <v>529</v>
      </c>
      <c r="E150" s="21" t="s">
        <v>530</v>
      </c>
      <c r="F150" s="21" t="s">
        <v>46</v>
      </c>
      <c r="G150">
        <v>51053.06</v>
      </c>
      <c r="H150">
        <v>93119.88</v>
      </c>
      <c r="I150">
        <v>154964.82</v>
      </c>
      <c r="J150">
        <v>207133.47999999998</v>
      </c>
      <c r="K150">
        <v>259870.58</v>
      </c>
      <c r="L150">
        <v>311062.43</v>
      </c>
      <c r="M150">
        <v>362909.88</v>
      </c>
      <c r="N150">
        <v>413178.65</v>
      </c>
      <c r="O150">
        <v>457524.2</v>
      </c>
      <c r="P150">
        <v>516212.9</v>
      </c>
      <c r="Q150">
        <v>568421.09</v>
      </c>
      <c r="R150">
        <v>620378.98</v>
      </c>
    </row>
    <row r="151" spans="1:18" x14ac:dyDescent="0.25">
      <c r="A151" t="s">
        <v>39</v>
      </c>
      <c r="D151" s="21" t="s">
        <v>417</v>
      </c>
      <c r="E151" s="21" t="s">
        <v>119</v>
      </c>
      <c r="F151" s="21" t="s">
        <v>46</v>
      </c>
      <c r="G151">
        <v>4539.55</v>
      </c>
      <c r="H151">
        <v>8908.74</v>
      </c>
      <c r="I151">
        <v>13791.650000000001</v>
      </c>
      <c r="J151">
        <v>17890.149999999998</v>
      </c>
      <c r="K151">
        <v>22683.75</v>
      </c>
      <c r="L151">
        <v>26978.120000000003</v>
      </c>
      <c r="M151">
        <v>31786.850000000002</v>
      </c>
      <c r="N151">
        <v>36368.400000000001</v>
      </c>
      <c r="O151">
        <v>40773.99</v>
      </c>
      <c r="P151">
        <v>45386.5</v>
      </c>
      <c r="Q151">
        <v>50041.049999999996</v>
      </c>
      <c r="R151">
        <v>54623.6</v>
      </c>
    </row>
    <row r="152" spans="1:18" x14ac:dyDescent="0.25">
      <c r="A152" t="s">
        <v>39</v>
      </c>
      <c r="D152" s="21" t="s">
        <v>531</v>
      </c>
      <c r="E152" s="21" t="s">
        <v>532</v>
      </c>
      <c r="F152" s="21" t="s">
        <v>46</v>
      </c>
      <c r="G152">
        <v>6255.6599999999989</v>
      </c>
      <c r="H152">
        <v>11294.32</v>
      </c>
      <c r="I152">
        <v>44657.31</v>
      </c>
      <c r="J152">
        <v>72969.01999999999</v>
      </c>
      <c r="K152">
        <v>106876.05</v>
      </c>
      <c r="L152">
        <v>137749.26999999999</v>
      </c>
      <c r="M152">
        <v>144415.1</v>
      </c>
      <c r="N152">
        <v>150692.76</v>
      </c>
      <c r="O152">
        <v>156664.25</v>
      </c>
      <c r="P152">
        <v>163226.07999999999</v>
      </c>
      <c r="Q152">
        <v>169220.57</v>
      </c>
      <c r="R152">
        <v>175973.4</v>
      </c>
    </row>
    <row r="153" spans="1:18" x14ac:dyDescent="0.25">
      <c r="A153" t="s">
        <v>39</v>
      </c>
      <c r="D153" s="21" t="s">
        <v>418</v>
      </c>
      <c r="E153" s="21" t="s">
        <v>120</v>
      </c>
      <c r="F153" s="21" t="s">
        <v>46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</row>
    <row r="154" spans="1:18" x14ac:dyDescent="0.25">
      <c r="A154" t="s">
        <v>39</v>
      </c>
      <c r="D154" s="21" t="s">
        <v>419</v>
      </c>
      <c r="E154" s="21" t="s">
        <v>533</v>
      </c>
      <c r="F154" s="21" t="s">
        <v>46</v>
      </c>
      <c r="G154">
        <v>0</v>
      </c>
      <c r="H154">
        <v>4956.87</v>
      </c>
      <c r="I154">
        <v>4956.87</v>
      </c>
      <c r="J154">
        <v>4956.87</v>
      </c>
      <c r="K154">
        <v>4956.87</v>
      </c>
      <c r="L154">
        <v>4956.87</v>
      </c>
      <c r="M154">
        <v>4956.87</v>
      </c>
      <c r="N154">
        <v>4956.87</v>
      </c>
      <c r="O154">
        <v>4956.87</v>
      </c>
      <c r="P154">
        <v>11659.5</v>
      </c>
      <c r="Q154">
        <v>11659.5</v>
      </c>
      <c r="R154">
        <v>11659.5</v>
      </c>
    </row>
    <row r="155" spans="1:18" x14ac:dyDescent="0.25">
      <c r="A155" t="s">
        <v>39</v>
      </c>
      <c r="D155" s="21" t="s">
        <v>534</v>
      </c>
      <c r="E155" s="21" t="s">
        <v>535</v>
      </c>
      <c r="F155" s="21" t="s">
        <v>46</v>
      </c>
      <c r="G155">
        <v>30517.469999999998</v>
      </c>
      <c r="H155">
        <v>59285.549999999996</v>
      </c>
      <c r="I155">
        <v>92662.41</v>
      </c>
      <c r="J155">
        <v>122935.88</v>
      </c>
      <c r="K155">
        <v>153749.35</v>
      </c>
      <c r="L155">
        <v>186048.82</v>
      </c>
      <c r="M155">
        <v>217089.28999999998</v>
      </c>
      <c r="N155">
        <v>246933.76000000001</v>
      </c>
      <c r="O155">
        <v>278704.23</v>
      </c>
      <c r="P155">
        <v>308127.69999999995</v>
      </c>
      <c r="Q155">
        <v>339505.17</v>
      </c>
      <c r="R155">
        <v>370508.64</v>
      </c>
    </row>
    <row r="156" spans="1:18" x14ac:dyDescent="0.25">
      <c r="A156" t="s">
        <v>39</v>
      </c>
      <c r="D156" s="21" t="s">
        <v>420</v>
      </c>
      <c r="E156" s="21" t="s">
        <v>121</v>
      </c>
      <c r="F156" s="21" t="s">
        <v>49</v>
      </c>
      <c r="G156">
        <v>112140.39</v>
      </c>
      <c r="H156">
        <v>216708.76</v>
      </c>
      <c r="I156">
        <v>370108.99</v>
      </c>
      <c r="J156">
        <v>503719.88000000006</v>
      </c>
      <c r="K156">
        <v>646536.05000000005</v>
      </c>
      <c r="L156">
        <v>780582.22000000009</v>
      </c>
      <c r="M156">
        <v>899085.20000000007</v>
      </c>
      <c r="N156">
        <v>1009859.0800000001</v>
      </c>
      <c r="O156">
        <v>1114900.6600000001</v>
      </c>
      <c r="P156">
        <v>1241417.94</v>
      </c>
      <c r="Q156">
        <v>1355708.74</v>
      </c>
      <c r="R156">
        <v>1470052.1600000001</v>
      </c>
    </row>
    <row r="157" spans="1:18" x14ac:dyDescent="0.25">
      <c r="A157" t="s">
        <v>39</v>
      </c>
      <c r="D157" s="21" t="s">
        <v>421</v>
      </c>
      <c r="E157" s="21" t="s">
        <v>122</v>
      </c>
      <c r="F157" s="21" t="s">
        <v>42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</row>
    <row r="158" spans="1:18" x14ac:dyDescent="0.25">
      <c r="A158" t="s">
        <v>39</v>
      </c>
      <c r="D158" s="21" t="s">
        <v>422</v>
      </c>
      <c r="E158" s="21" t="s">
        <v>123</v>
      </c>
      <c r="F158" s="21" t="s">
        <v>46</v>
      </c>
      <c r="G158">
        <v>101132.48</v>
      </c>
      <c r="H158">
        <v>187841.96000000002</v>
      </c>
      <c r="I158">
        <v>283680.76</v>
      </c>
      <c r="J158">
        <v>374178.15</v>
      </c>
      <c r="K158">
        <v>469298.70999999996</v>
      </c>
      <c r="L158">
        <v>572715.78</v>
      </c>
      <c r="M158">
        <v>670393.75</v>
      </c>
      <c r="N158">
        <v>766463.31</v>
      </c>
      <c r="O158">
        <v>864912.07000000007</v>
      </c>
      <c r="P158">
        <v>968287.11999999988</v>
      </c>
      <c r="Q158">
        <v>1078892.3</v>
      </c>
      <c r="R158">
        <v>1200114.79</v>
      </c>
    </row>
    <row r="159" spans="1:18" x14ac:dyDescent="0.25">
      <c r="A159" t="s">
        <v>39</v>
      </c>
      <c r="D159" s="21" t="s">
        <v>423</v>
      </c>
      <c r="E159" s="21" t="s">
        <v>124</v>
      </c>
      <c r="F159" s="21" t="s">
        <v>46</v>
      </c>
      <c r="G159">
        <v>260054.94</v>
      </c>
      <c r="H159">
        <v>534634.93999999994</v>
      </c>
      <c r="I159">
        <v>838124.47000000009</v>
      </c>
      <c r="J159">
        <v>1124699.51</v>
      </c>
      <c r="K159">
        <v>1425914.5999999999</v>
      </c>
      <c r="L159">
        <v>1753401.98</v>
      </c>
      <c r="M159">
        <v>2062715.54</v>
      </c>
      <c r="N159">
        <v>2366935.8199999998</v>
      </c>
      <c r="O159">
        <v>2678690.21</v>
      </c>
      <c r="P159">
        <v>3006044.56</v>
      </c>
      <c r="Q159">
        <v>3356294.29</v>
      </c>
      <c r="R159">
        <v>3740165.5200000005</v>
      </c>
    </row>
    <row r="160" spans="1:18" x14ac:dyDescent="0.25">
      <c r="A160" t="s">
        <v>39</v>
      </c>
      <c r="D160" s="21" t="s">
        <v>424</v>
      </c>
      <c r="E160" s="21" t="s">
        <v>125</v>
      </c>
      <c r="F160" s="21" t="s">
        <v>46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</row>
    <row r="161" spans="1:18" x14ac:dyDescent="0.25">
      <c r="A161" t="s">
        <v>39</v>
      </c>
      <c r="D161" s="21" t="s">
        <v>425</v>
      </c>
      <c r="E161" s="21" t="s">
        <v>126</v>
      </c>
      <c r="F161" s="21" t="s">
        <v>46</v>
      </c>
      <c r="G161">
        <v>5779</v>
      </c>
      <c r="H161">
        <v>11559.64</v>
      </c>
      <c r="I161">
        <v>17948.88</v>
      </c>
      <c r="J161">
        <v>23982.04</v>
      </c>
      <c r="K161">
        <v>30323.420000000002</v>
      </c>
      <c r="L161">
        <v>37217.879999999997</v>
      </c>
      <c r="M161">
        <v>43729.74</v>
      </c>
      <c r="N161">
        <v>50134.38</v>
      </c>
      <c r="O161">
        <v>56697.64</v>
      </c>
      <c r="P161">
        <v>63589.32</v>
      </c>
      <c r="Q161">
        <v>70963</v>
      </c>
      <c r="R161">
        <v>79044.5</v>
      </c>
    </row>
    <row r="162" spans="1:18" x14ac:dyDescent="0.25">
      <c r="A162" t="s">
        <v>39</v>
      </c>
      <c r="D162" s="21" t="s">
        <v>426</v>
      </c>
      <c r="E162" s="21" t="s">
        <v>127</v>
      </c>
      <c r="F162" s="21" t="s">
        <v>46</v>
      </c>
      <c r="G162">
        <v>28894.999999999996</v>
      </c>
      <c r="H162">
        <v>57798.16</v>
      </c>
      <c r="I162">
        <v>89744.42</v>
      </c>
      <c r="J162">
        <v>119910.22</v>
      </c>
      <c r="K162">
        <v>151617.06</v>
      </c>
      <c r="L162">
        <v>186089.42</v>
      </c>
      <c r="M162">
        <v>218648.74</v>
      </c>
      <c r="N162">
        <v>250671.92</v>
      </c>
      <c r="O162">
        <v>283488.16000000003</v>
      </c>
      <c r="P162">
        <v>317946.51999999996</v>
      </c>
      <c r="Q162">
        <v>354814.92</v>
      </c>
      <c r="R162">
        <v>395222.42</v>
      </c>
    </row>
    <row r="163" spans="1:18" x14ac:dyDescent="0.25">
      <c r="A163" t="s">
        <v>39</v>
      </c>
      <c r="D163" s="21" t="s">
        <v>427</v>
      </c>
      <c r="E163" s="21" t="s">
        <v>428</v>
      </c>
      <c r="F163" s="21" t="s">
        <v>46</v>
      </c>
      <c r="G163">
        <v>4334.26</v>
      </c>
      <c r="H163">
        <v>8669.74</v>
      </c>
      <c r="I163">
        <v>13461.68</v>
      </c>
      <c r="J163">
        <v>17986.559999999998</v>
      </c>
      <c r="K163">
        <v>22742.600000000002</v>
      </c>
      <c r="L163">
        <v>27913.440000000002</v>
      </c>
      <c r="M163">
        <v>32797.340000000004</v>
      </c>
      <c r="N163">
        <v>37600.82</v>
      </c>
      <c r="O163">
        <v>42523.26</v>
      </c>
      <c r="P163">
        <v>47692.020000000004</v>
      </c>
      <c r="Q163">
        <v>53222.28</v>
      </c>
      <c r="R163">
        <v>59283.42</v>
      </c>
    </row>
    <row r="164" spans="1:18" x14ac:dyDescent="0.25">
      <c r="A164" t="s">
        <v>39</v>
      </c>
      <c r="D164" s="21" t="s">
        <v>429</v>
      </c>
      <c r="E164" s="21" t="s">
        <v>430</v>
      </c>
      <c r="F164" s="21" t="s">
        <v>46</v>
      </c>
      <c r="G164">
        <v>28.9</v>
      </c>
      <c r="H164">
        <v>57.8</v>
      </c>
      <c r="I164">
        <v>89.740000000000009</v>
      </c>
      <c r="J164">
        <v>119.9</v>
      </c>
      <c r="K164">
        <v>151.6</v>
      </c>
      <c r="L164">
        <v>186.06</v>
      </c>
      <c r="M164">
        <v>218.61999999999998</v>
      </c>
      <c r="N164">
        <v>250.64</v>
      </c>
      <c r="O164">
        <v>283.46000000000004</v>
      </c>
      <c r="P164">
        <v>317.92</v>
      </c>
      <c r="Q164">
        <v>354.78</v>
      </c>
      <c r="R164">
        <v>395.2</v>
      </c>
    </row>
    <row r="165" spans="1:18" x14ac:dyDescent="0.25">
      <c r="A165" t="s">
        <v>39</v>
      </c>
      <c r="D165" s="21" t="s">
        <v>431</v>
      </c>
      <c r="E165" s="21" t="s">
        <v>432</v>
      </c>
      <c r="F165" s="21" t="s">
        <v>46</v>
      </c>
      <c r="G165">
        <v>28.9</v>
      </c>
      <c r="H165">
        <v>57.8</v>
      </c>
      <c r="I165">
        <v>89.740000000000009</v>
      </c>
      <c r="J165">
        <v>119.9</v>
      </c>
      <c r="K165">
        <v>151.6</v>
      </c>
      <c r="L165">
        <v>186.06</v>
      </c>
      <c r="M165">
        <v>218.61999999999998</v>
      </c>
      <c r="N165">
        <v>250.64</v>
      </c>
      <c r="O165">
        <v>283.46000000000004</v>
      </c>
      <c r="P165">
        <v>317.92</v>
      </c>
      <c r="Q165">
        <v>354.78</v>
      </c>
      <c r="R165">
        <v>395.2</v>
      </c>
    </row>
    <row r="166" spans="1:18" x14ac:dyDescent="0.25">
      <c r="A166" t="s">
        <v>39</v>
      </c>
      <c r="D166" s="21" t="s">
        <v>433</v>
      </c>
      <c r="E166" s="21" t="s">
        <v>434</v>
      </c>
      <c r="F166" s="21" t="s">
        <v>46</v>
      </c>
      <c r="G166">
        <v>5779</v>
      </c>
      <c r="H166">
        <v>11559.64</v>
      </c>
      <c r="I166">
        <v>17948.88</v>
      </c>
      <c r="J166">
        <v>23982.04</v>
      </c>
      <c r="K166">
        <v>30323.420000000002</v>
      </c>
      <c r="L166">
        <v>37217.879999999997</v>
      </c>
      <c r="M166">
        <v>43729.74</v>
      </c>
      <c r="N166">
        <v>50134.38</v>
      </c>
      <c r="O166">
        <v>56697.64</v>
      </c>
      <c r="P166">
        <v>63589.32</v>
      </c>
      <c r="Q166">
        <v>70963</v>
      </c>
      <c r="R166">
        <v>79044.5</v>
      </c>
    </row>
    <row r="167" spans="1:18" x14ac:dyDescent="0.25">
      <c r="A167" t="s">
        <v>39</v>
      </c>
      <c r="D167" s="21" t="s">
        <v>435</v>
      </c>
      <c r="E167" s="21" t="s">
        <v>128</v>
      </c>
      <c r="F167" s="21" t="s">
        <v>49</v>
      </c>
      <c r="G167">
        <v>406032.48</v>
      </c>
      <c r="H167">
        <v>812179.68</v>
      </c>
      <c r="I167">
        <v>1261088.57</v>
      </c>
      <c r="J167">
        <v>1684978.32</v>
      </c>
      <c r="K167">
        <v>2130523.0099999998</v>
      </c>
      <c r="L167">
        <v>2614928.5</v>
      </c>
      <c r="M167">
        <v>3072452.09</v>
      </c>
      <c r="N167">
        <v>3522441.91</v>
      </c>
      <c r="O167">
        <v>3983575.9000000004</v>
      </c>
      <c r="P167">
        <v>4467784.7</v>
      </c>
      <c r="Q167">
        <v>4985859.3499999996</v>
      </c>
      <c r="R167">
        <v>5553665.5499999998</v>
      </c>
    </row>
    <row r="168" spans="1:18" x14ac:dyDescent="0.25">
      <c r="A168" t="s">
        <v>39</v>
      </c>
      <c r="D168" s="21" t="s">
        <v>436</v>
      </c>
      <c r="E168" s="21" t="s">
        <v>130</v>
      </c>
      <c r="F168" s="21" t="s">
        <v>42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</row>
    <row r="169" spans="1:18" x14ac:dyDescent="0.25">
      <c r="A169" t="s">
        <v>39</v>
      </c>
      <c r="D169" s="21" t="s">
        <v>437</v>
      </c>
      <c r="E169" s="21" t="s">
        <v>131</v>
      </c>
      <c r="F169" s="21" t="s">
        <v>46</v>
      </c>
      <c r="G169">
        <v>4594.29</v>
      </c>
      <c r="H169">
        <v>6521.82</v>
      </c>
      <c r="I169">
        <v>14257.869999999999</v>
      </c>
      <c r="J169">
        <v>18927.16</v>
      </c>
      <c r="K169">
        <v>23666.45</v>
      </c>
      <c r="L169">
        <v>28656.74</v>
      </c>
      <c r="M169">
        <v>33573.03</v>
      </c>
      <c r="N169">
        <v>38501.32</v>
      </c>
      <c r="O169">
        <v>43606.61</v>
      </c>
      <c r="P169">
        <v>48370.9</v>
      </c>
      <c r="Q169">
        <v>52940.19</v>
      </c>
      <c r="R169">
        <v>57766.48</v>
      </c>
    </row>
    <row r="170" spans="1:18" x14ac:dyDescent="0.25">
      <c r="A170" t="s">
        <v>39</v>
      </c>
      <c r="D170" s="21" t="s">
        <v>438</v>
      </c>
      <c r="E170" s="21" t="s">
        <v>132</v>
      </c>
      <c r="F170" s="21" t="s">
        <v>46</v>
      </c>
      <c r="G170">
        <v>4714.29</v>
      </c>
      <c r="H170">
        <v>9575.58</v>
      </c>
      <c r="I170">
        <v>14106.869999999999</v>
      </c>
      <c r="J170">
        <v>19008.16</v>
      </c>
      <c r="K170">
        <v>23929.45</v>
      </c>
      <c r="L170">
        <v>28880.74</v>
      </c>
      <c r="M170">
        <v>34203.03</v>
      </c>
      <c r="N170">
        <v>39118.32</v>
      </c>
      <c r="O170">
        <v>44367.61</v>
      </c>
      <c r="P170">
        <v>49669.9</v>
      </c>
      <c r="Q170">
        <v>54772.19</v>
      </c>
      <c r="R170">
        <v>59573.48</v>
      </c>
    </row>
    <row r="171" spans="1:18" x14ac:dyDescent="0.25">
      <c r="A171" t="s">
        <v>39</v>
      </c>
      <c r="D171" s="21" t="s">
        <v>439</v>
      </c>
      <c r="E171" s="21" t="s">
        <v>133</v>
      </c>
      <c r="F171" s="21" t="s">
        <v>46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</row>
    <row r="172" spans="1:18" x14ac:dyDescent="0.25">
      <c r="A172" t="s">
        <v>39</v>
      </c>
      <c r="D172" s="21" t="s">
        <v>440</v>
      </c>
      <c r="E172" s="21" t="s">
        <v>134</v>
      </c>
      <c r="F172" s="21" t="s">
        <v>49</v>
      </c>
      <c r="G172">
        <v>9308.58</v>
      </c>
      <c r="H172">
        <v>16097.400000000001</v>
      </c>
      <c r="I172">
        <v>28364.74</v>
      </c>
      <c r="J172">
        <v>37935.32</v>
      </c>
      <c r="K172">
        <v>47595.9</v>
      </c>
      <c r="L172">
        <v>57537.479999999996</v>
      </c>
      <c r="M172">
        <v>67776.06</v>
      </c>
      <c r="N172">
        <v>77619.64</v>
      </c>
      <c r="O172">
        <v>87974.22</v>
      </c>
      <c r="P172">
        <v>98040.799999999988</v>
      </c>
      <c r="Q172">
        <v>107712.38</v>
      </c>
      <c r="R172">
        <v>117339.95999999999</v>
      </c>
    </row>
    <row r="173" spans="1:18" x14ac:dyDescent="0.25">
      <c r="A173" t="s">
        <v>39</v>
      </c>
      <c r="D173" s="21" t="s">
        <v>441</v>
      </c>
      <c r="E173" s="21" t="s">
        <v>135</v>
      </c>
      <c r="F173" s="21" t="s">
        <v>42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</row>
    <row r="174" spans="1:18" x14ac:dyDescent="0.25">
      <c r="A174" t="s">
        <v>39</v>
      </c>
      <c r="D174" s="21" t="s">
        <v>442</v>
      </c>
      <c r="E174" s="21" t="s">
        <v>136</v>
      </c>
      <c r="F174" s="21" t="s">
        <v>46</v>
      </c>
      <c r="G174">
        <v>2038.11</v>
      </c>
      <c r="H174">
        <v>3919.22</v>
      </c>
      <c r="I174">
        <v>5827.33</v>
      </c>
      <c r="J174">
        <v>7853.4400000000005</v>
      </c>
      <c r="K174">
        <v>9847.5499999999993</v>
      </c>
      <c r="L174">
        <v>11907.66</v>
      </c>
      <c r="M174">
        <v>13916.769999999999</v>
      </c>
      <c r="N174">
        <v>15866.880000000001</v>
      </c>
      <c r="O174">
        <v>17842.990000000002</v>
      </c>
      <c r="P174">
        <v>19794.099999999999</v>
      </c>
      <c r="Q174">
        <v>21735.21</v>
      </c>
      <c r="R174">
        <v>23796.32</v>
      </c>
    </row>
    <row r="175" spans="1:18" x14ac:dyDescent="0.25">
      <c r="A175" t="s">
        <v>39</v>
      </c>
      <c r="D175" s="21" t="s">
        <v>443</v>
      </c>
      <c r="E175" s="21" t="s">
        <v>137</v>
      </c>
      <c r="F175" s="21" t="s">
        <v>46</v>
      </c>
      <c r="G175">
        <v>5019.29</v>
      </c>
      <c r="H175">
        <v>9621.58</v>
      </c>
      <c r="I175">
        <v>14453.87</v>
      </c>
      <c r="J175">
        <v>19052.16</v>
      </c>
      <c r="K175">
        <v>23980.45</v>
      </c>
      <c r="L175">
        <v>26222.98</v>
      </c>
      <c r="M175">
        <v>34075.03</v>
      </c>
      <c r="N175">
        <v>39071.32</v>
      </c>
      <c r="O175">
        <v>44041.61</v>
      </c>
      <c r="P175">
        <v>49126.9</v>
      </c>
      <c r="Q175">
        <v>53873.19</v>
      </c>
      <c r="R175">
        <v>58732.480000000003</v>
      </c>
    </row>
    <row r="176" spans="1:18" x14ac:dyDescent="0.25">
      <c r="A176" t="s">
        <v>39</v>
      </c>
      <c r="D176" s="21" t="s">
        <v>444</v>
      </c>
      <c r="E176" s="21" t="s">
        <v>129</v>
      </c>
      <c r="F176" s="21" t="s">
        <v>46</v>
      </c>
      <c r="G176">
        <v>5256.29</v>
      </c>
      <c r="H176">
        <v>10082.58</v>
      </c>
      <c r="I176">
        <v>15146.869999999999</v>
      </c>
      <c r="J176">
        <v>20163.16</v>
      </c>
      <c r="K176">
        <v>25054.45</v>
      </c>
      <c r="L176">
        <v>29902.74</v>
      </c>
      <c r="M176">
        <v>34638.03</v>
      </c>
      <c r="N176">
        <v>39823.32</v>
      </c>
      <c r="O176">
        <v>45007.61</v>
      </c>
      <c r="P176">
        <v>49920.9</v>
      </c>
      <c r="Q176">
        <v>54659.19</v>
      </c>
      <c r="R176">
        <v>59198.479999999996</v>
      </c>
    </row>
    <row r="177" spans="1:18" x14ac:dyDescent="0.25">
      <c r="A177" t="s">
        <v>39</v>
      </c>
      <c r="D177" s="21" t="s">
        <v>445</v>
      </c>
      <c r="E177" s="21" t="s">
        <v>138</v>
      </c>
      <c r="F177" s="21" t="s">
        <v>49</v>
      </c>
      <c r="G177">
        <v>12313.69</v>
      </c>
      <c r="H177">
        <v>23623.38</v>
      </c>
      <c r="I177">
        <v>35428.07</v>
      </c>
      <c r="J177">
        <v>47068.76</v>
      </c>
      <c r="K177">
        <v>58882.45</v>
      </c>
      <c r="L177">
        <v>68033.37999999999</v>
      </c>
      <c r="M177">
        <v>82629.83</v>
      </c>
      <c r="N177">
        <v>94761.52</v>
      </c>
      <c r="O177">
        <v>106892.21</v>
      </c>
      <c r="P177">
        <v>118841.90000000001</v>
      </c>
      <c r="Q177">
        <v>130267.59</v>
      </c>
      <c r="R177">
        <v>141727.28</v>
      </c>
    </row>
    <row r="178" spans="1:18" x14ac:dyDescent="0.25">
      <c r="A178" t="s">
        <v>39</v>
      </c>
      <c r="D178" s="21" t="s">
        <v>446</v>
      </c>
      <c r="E178" s="21" t="s">
        <v>139</v>
      </c>
      <c r="F178" s="21" t="s">
        <v>42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</row>
    <row r="179" spans="1:18" x14ac:dyDescent="0.25">
      <c r="A179" t="s">
        <v>39</v>
      </c>
      <c r="D179" s="21" t="s">
        <v>447</v>
      </c>
      <c r="E179" s="21" t="s">
        <v>140</v>
      </c>
      <c r="F179" s="21" t="s">
        <v>46</v>
      </c>
      <c r="G179">
        <v>193.21</v>
      </c>
      <c r="H179">
        <v>311.8</v>
      </c>
      <c r="I179">
        <v>599.63</v>
      </c>
      <c r="J179">
        <v>796.84</v>
      </c>
      <c r="K179">
        <v>991.05000000000007</v>
      </c>
      <c r="L179">
        <v>1188.26</v>
      </c>
      <c r="M179">
        <v>1381.47</v>
      </c>
      <c r="N179">
        <v>1583.6799999999998</v>
      </c>
      <c r="O179">
        <v>1779.89</v>
      </c>
      <c r="P179">
        <v>1971.1</v>
      </c>
      <c r="Q179">
        <v>2178.31</v>
      </c>
      <c r="R179">
        <v>2378.52</v>
      </c>
    </row>
    <row r="180" spans="1:18" x14ac:dyDescent="0.25">
      <c r="A180" t="s">
        <v>39</v>
      </c>
      <c r="D180" s="21" t="s">
        <v>448</v>
      </c>
      <c r="E180" s="21" t="s">
        <v>141</v>
      </c>
      <c r="F180" s="21" t="s">
        <v>46</v>
      </c>
      <c r="G180">
        <v>5437.3499999999995</v>
      </c>
      <c r="H180">
        <v>11476.7</v>
      </c>
      <c r="I180">
        <v>17062.05</v>
      </c>
      <c r="J180">
        <v>22602.400000000001</v>
      </c>
      <c r="K180">
        <v>28790.750000000004</v>
      </c>
      <c r="L180">
        <v>34964.1</v>
      </c>
      <c r="M180">
        <v>40756.449999999997</v>
      </c>
      <c r="N180">
        <v>46596.800000000003</v>
      </c>
      <c r="O180">
        <v>52520.149999999994</v>
      </c>
      <c r="P180">
        <v>58465.5</v>
      </c>
      <c r="Q180">
        <v>64465.850000000006</v>
      </c>
      <c r="R180">
        <v>70596.2</v>
      </c>
    </row>
    <row r="181" spans="1:18" x14ac:dyDescent="0.25">
      <c r="A181" t="s">
        <v>39</v>
      </c>
      <c r="D181" s="21" t="s">
        <v>449</v>
      </c>
      <c r="E181" s="21" t="s">
        <v>142</v>
      </c>
      <c r="F181" s="21" t="s">
        <v>46</v>
      </c>
      <c r="G181">
        <v>973.06</v>
      </c>
      <c r="H181">
        <v>2003.12</v>
      </c>
      <c r="I181">
        <v>2946.1800000000003</v>
      </c>
      <c r="J181">
        <v>3963.2400000000002</v>
      </c>
      <c r="K181">
        <v>4929.3</v>
      </c>
      <c r="L181">
        <v>5942.36</v>
      </c>
      <c r="M181">
        <v>6911.4199999999992</v>
      </c>
      <c r="N181">
        <v>7935.4800000000005</v>
      </c>
      <c r="O181">
        <v>8949.5400000000009</v>
      </c>
      <c r="P181">
        <v>9955.6</v>
      </c>
      <c r="Q181">
        <v>10952.66</v>
      </c>
      <c r="R181">
        <v>12020.72</v>
      </c>
    </row>
    <row r="182" spans="1:18" x14ac:dyDescent="0.25">
      <c r="A182" t="s">
        <v>39</v>
      </c>
      <c r="D182" s="21" t="s">
        <v>450</v>
      </c>
      <c r="E182" s="21" t="s">
        <v>143</v>
      </c>
      <c r="F182" s="21" t="s">
        <v>49</v>
      </c>
      <c r="G182">
        <v>6603.62</v>
      </c>
      <c r="H182">
        <v>13791.619999999999</v>
      </c>
      <c r="I182">
        <v>20607.86</v>
      </c>
      <c r="J182">
        <v>27362.480000000003</v>
      </c>
      <c r="K182">
        <v>34711.1</v>
      </c>
      <c r="L182">
        <v>42094.720000000001</v>
      </c>
      <c r="M182">
        <v>49049.34</v>
      </c>
      <c r="N182">
        <v>56115.96</v>
      </c>
      <c r="O182">
        <v>63249.58</v>
      </c>
      <c r="P182">
        <v>70392.2</v>
      </c>
      <c r="Q182">
        <v>77596.820000000007</v>
      </c>
      <c r="R182">
        <v>84995.44</v>
      </c>
    </row>
    <row r="183" spans="1:18" x14ac:dyDescent="0.25">
      <c r="A183" t="s">
        <v>39</v>
      </c>
      <c r="D183" s="21" t="s">
        <v>451</v>
      </c>
      <c r="E183" s="21" t="s">
        <v>144</v>
      </c>
      <c r="F183" s="21" t="s">
        <v>42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</row>
    <row r="184" spans="1:18" x14ac:dyDescent="0.25">
      <c r="A184" t="s">
        <v>39</v>
      </c>
      <c r="D184" s="21" t="s">
        <v>452</v>
      </c>
      <c r="E184" s="21" t="s">
        <v>145</v>
      </c>
      <c r="F184" s="21" t="s">
        <v>46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</row>
    <row r="185" spans="1:18" x14ac:dyDescent="0.25">
      <c r="A185" t="s">
        <v>39</v>
      </c>
      <c r="D185" s="21" t="s">
        <v>453</v>
      </c>
      <c r="E185" s="21" t="s">
        <v>146</v>
      </c>
      <c r="F185" s="21" t="s">
        <v>46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</row>
    <row r="186" spans="1:18" x14ac:dyDescent="0.25">
      <c r="A186" t="s">
        <v>39</v>
      </c>
      <c r="D186" s="21" t="s">
        <v>454</v>
      </c>
      <c r="E186" s="21" t="s">
        <v>147</v>
      </c>
      <c r="F186" s="21" t="s">
        <v>46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</row>
    <row r="187" spans="1:18" x14ac:dyDescent="0.25">
      <c r="A187" t="s">
        <v>39</v>
      </c>
      <c r="D187" s="21" t="s">
        <v>455</v>
      </c>
      <c r="E187" s="21" t="s">
        <v>148</v>
      </c>
      <c r="F187" s="21" t="s">
        <v>49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</row>
    <row r="188" spans="1:18" x14ac:dyDescent="0.25">
      <c r="A188" t="s">
        <v>39</v>
      </c>
      <c r="D188" s="21" t="s">
        <v>456</v>
      </c>
      <c r="E188" s="21" t="s">
        <v>149</v>
      </c>
      <c r="F188" s="21" t="s">
        <v>42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</row>
    <row r="189" spans="1:18" x14ac:dyDescent="0.25">
      <c r="A189" t="s">
        <v>39</v>
      </c>
      <c r="D189" s="21" t="s">
        <v>457</v>
      </c>
      <c r="E189" s="21" t="s">
        <v>150</v>
      </c>
      <c r="F189" s="21" t="s">
        <v>46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</row>
    <row r="190" spans="1:18" x14ac:dyDescent="0.25">
      <c r="A190" t="s">
        <v>39</v>
      </c>
      <c r="D190" s="21" t="s">
        <v>458</v>
      </c>
      <c r="E190" s="21" t="s">
        <v>151</v>
      </c>
      <c r="F190" s="21" t="s">
        <v>46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</row>
    <row r="191" spans="1:18" x14ac:dyDescent="0.25">
      <c r="A191" t="s">
        <v>39</v>
      </c>
      <c r="D191" s="21" t="s">
        <v>459</v>
      </c>
      <c r="E191" s="21" t="s">
        <v>152</v>
      </c>
      <c r="F191" s="21" t="s">
        <v>46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</row>
    <row r="192" spans="1:18" x14ac:dyDescent="0.25">
      <c r="A192" t="s">
        <v>39</v>
      </c>
      <c r="D192" s="21" t="s">
        <v>460</v>
      </c>
      <c r="E192" s="21" t="s">
        <v>153</v>
      </c>
      <c r="F192" s="21" t="s">
        <v>46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</row>
    <row r="193" spans="1:18" x14ac:dyDescent="0.25">
      <c r="A193" t="s">
        <v>39</v>
      </c>
      <c r="D193" s="21" t="s">
        <v>461</v>
      </c>
      <c r="E193" s="21" t="s">
        <v>154</v>
      </c>
      <c r="F193" s="21" t="s">
        <v>46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</row>
    <row r="194" spans="1:18" x14ac:dyDescent="0.25">
      <c r="A194" t="s">
        <v>39</v>
      </c>
      <c r="D194" s="21" t="s">
        <v>462</v>
      </c>
      <c r="E194" s="21" t="s">
        <v>155</v>
      </c>
      <c r="F194" s="21" t="s">
        <v>49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</row>
    <row r="195" spans="1:18" x14ac:dyDescent="0.25">
      <c r="A195" t="s">
        <v>39</v>
      </c>
      <c r="D195" s="21" t="s">
        <v>463</v>
      </c>
      <c r="E195" s="21" t="s">
        <v>156</v>
      </c>
      <c r="F195" s="21" t="s">
        <v>49</v>
      </c>
      <c r="G195">
        <v>546398.76</v>
      </c>
      <c r="H195">
        <v>1082400.8400000001</v>
      </c>
      <c r="I195">
        <v>1715598.23</v>
      </c>
      <c r="J195">
        <v>2301064.7599999998</v>
      </c>
      <c r="K195">
        <v>2918248.51</v>
      </c>
      <c r="L195">
        <v>3563176.3</v>
      </c>
      <c r="M195">
        <v>4170992.52</v>
      </c>
      <c r="N195">
        <v>4760798.1100000003</v>
      </c>
      <c r="O195">
        <v>5356592.57</v>
      </c>
      <c r="P195">
        <v>5996477.54</v>
      </c>
      <c r="Q195">
        <v>6657144.8799999999</v>
      </c>
      <c r="R195">
        <v>7367780.3899999997</v>
      </c>
    </row>
    <row r="196" spans="1:18" x14ac:dyDescent="0.25">
      <c r="A196" t="s">
        <v>39</v>
      </c>
      <c r="D196" s="21" t="s">
        <v>464</v>
      </c>
      <c r="E196" s="21" t="s">
        <v>157</v>
      </c>
      <c r="F196" s="21" t="s">
        <v>109</v>
      </c>
      <c r="G196">
        <v>-2893172.46</v>
      </c>
      <c r="H196">
        <v>-2910933.09</v>
      </c>
      <c r="I196">
        <v>-2846044.79</v>
      </c>
      <c r="J196">
        <v>-2845432.5500000003</v>
      </c>
      <c r="K196">
        <v>-2843123.12</v>
      </c>
      <c r="L196">
        <v>-2846245.83</v>
      </c>
      <c r="M196">
        <v>-2872916.67</v>
      </c>
      <c r="N196">
        <v>-2891136.44</v>
      </c>
      <c r="O196">
        <v>-2943984.14</v>
      </c>
      <c r="P196">
        <v>-2979251.99</v>
      </c>
      <c r="Q196">
        <v>-3027623.69</v>
      </c>
      <c r="R196">
        <v>-6325984.830000001</v>
      </c>
    </row>
    <row r="197" spans="1:18" x14ac:dyDescent="0.25">
      <c r="A197" t="s">
        <v>39</v>
      </c>
      <c r="D197" s="21" t="s">
        <v>465</v>
      </c>
      <c r="E197" s="21" t="s">
        <v>158</v>
      </c>
      <c r="F197" s="21" t="s">
        <v>42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</row>
    <row r="198" spans="1:18" x14ac:dyDescent="0.25">
      <c r="A198" t="s">
        <v>39</v>
      </c>
      <c r="D198" s="21" t="s">
        <v>466</v>
      </c>
      <c r="E198" s="21" t="s">
        <v>159</v>
      </c>
      <c r="F198" s="21" t="s">
        <v>46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</row>
    <row r="199" spans="1:18" x14ac:dyDescent="0.25">
      <c r="A199" t="s">
        <v>39</v>
      </c>
      <c r="D199" s="21" t="s">
        <v>467</v>
      </c>
      <c r="E199" s="21" t="s">
        <v>160</v>
      </c>
      <c r="F199" s="21" t="s">
        <v>46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</row>
    <row r="200" spans="1:18" x14ac:dyDescent="0.25">
      <c r="A200" t="s">
        <v>39</v>
      </c>
      <c r="D200" s="21" t="s">
        <v>468</v>
      </c>
      <c r="E200" s="21" t="s">
        <v>161</v>
      </c>
      <c r="F200" s="21" t="s">
        <v>46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</row>
    <row r="201" spans="1:18" x14ac:dyDescent="0.25">
      <c r="A201" t="s">
        <v>39</v>
      </c>
      <c r="D201" s="21" t="s">
        <v>469</v>
      </c>
      <c r="E201" s="21" t="s">
        <v>162</v>
      </c>
      <c r="F201" s="21" t="s">
        <v>46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</row>
    <row r="202" spans="1:18" x14ac:dyDescent="0.25">
      <c r="A202" t="s">
        <v>39</v>
      </c>
      <c r="D202" s="21" t="s">
        <v>470</v>
      </c>
      <c r="E202" s="21" t="s">
        <v>163</v>
      </c>
      <c r="F202" s="21" t="s">
        <v>46</v>
      </c>
      <c r="G202">
        <v>0.01</v>
      </c>
      <c r="H202">
        <v>0.01</v>
      </c>
      <c r="I202">
        <v>0.01</v>
      </c>
      <c r="J202">
        <v>0.02</v>
      </c>
      <c r="K202">
        <v>0.02</v>
      </c>
      <c r="L202">
        <v>0.02</v>
      </c>
      <c r="M202">
        <v>0.02</v>
      </c>
      <c r="N202">
        <v>0.03</v>
      </c>
      <c r="O202">
        <v>0.03</v>
      </c>
      <c r="P202">
        <v>0.03</v>
      </c>
      <c r="Q202">
        <v>0.03</v>
      </c>
      <c r="R202">
        <v>0.03</v>
      </c>
    </row>
    <row r="203" spans="1:18" x14ac:dyDescent="0.25">
      <c r="A203" t="s">
        <v>39</v>
      </c>
      <c r="D203" s="21" t="s">
        <v>471</v>
      </c>
      <c r="E203" s="21" t="s">
        <v>164</v>
      </c>
      <c r="F203" s="21" t="s">
        <v>46</v>
      </c>
      <c r="G203">
        <v>0.02</v>
      </c>
      <c r="H203">
        <v>0.02</v>
      </c>
      <c r="I203">
        <v>0.02</v>
      </c>
      <c r="J203">
        <v>0.02</v>
      </c>
      <c r="K203">
        <v>0.04</v>
      </c>
      <c r="L203">
        <v>0.04</v>
      </c>
      <c r="M203">
        <v>0.03</v>
      </c>
      <c r="N203">
        <v>0.05</v>
      </c>
      <c r="O203">
        <v>0.04</v>
      </c>
      <c r="P203">
        <v>0.03</v>
      </c>
      <c r="Q203">
        <v>0.04</v>
      </c>
      <c r="R203">
        <v>0.05</v>
      </c>
    </row>
    <row r="204" spans="1:18" x14ac:dyDescent="0.25">
      <c r="A204" t="s">
        <v>39</v>
      </c>
      <c r="D204" s="21" t="s">
        <v>472</v>
      </c>
      <c r="E204" s="21" t="s">
        <v>165</v>
      </c>
      <c r="F204" s="21" t="s">
        <v>46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</row>
    <row r="205" spans="1:18" x14ac:dyDescent="0.25">
      <c r="A205" t="s">
        <v>39</v>
      </c>
      <c r="D205" s="21" t="s">
        <v>473</v>
      </c>
      <c r="E205" s="21" t="s">
        <v>166</v>
      </c>
      <c r="F205" s="21" t="s">
        <v>46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</row>
    <row r="206" spans="1:18" x14ac:dyDescent="0.25">
      <c r="A206" t="s">
        <v>39</v>
      </c>
      <c r="D206" s="21" t="s">
        <v>474</v>
      </c>
      <c r="E206" s="21" t="s">
        <v>167</v>
      </c>
      <c r="F206" s="21" t="s">
        <v>49</v>
      </c>
      <c r="G206">
        <v>0.03</v>
      </c>
      <c r="H206">
        <v>0.03</v>
      </c>
      <c r="I206">
        <v>0.03</v>
      </c>
      <c r="J206">
        <v>0.04</v>
      </c>
      <c r="K206">
        <v>0.06</v>
      </c>
      <c r="L206">
        <v>0.06</v>
      </c>
      <c r="M206">
        <v>0.05</v>
      </c>
      <c r="N206">
        <v>0.08</v>
      </c>
      <c r="O206">
        <v>7.0000000000000007E-2</v>
      </c>
      <c r="P206">
        <v>0.06</v>
      </c>
      <c r="Q206">
        <v>7.0000000000000007E-2</v>
      </c>
      <c r="R206">
        <v>0.08</v>
      </c>
    </row>
    <row r="207" spans="1:18" x14ac:dyDescent="0.25">
      <c r="A207" t="s">
        <v>39</v>
      </c>
      <c r="D207" s="21" t="s">
        <v>475</v>
      </c>
      <c r="E207" s="21" t="s">
        <v>168</v>
      </c>
      <c r="F207" s="21" t="s">
        <v>42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</row>
    <row r="208" spans="1:18" x14ac:dyDescent="0.25">
      <c r="A208" t="s">
        <v>39</v>
      </c>
      <c r="D208" s="21" t="s">
        <v>476</v>
      </c>
      <c r="E208" s="21" t="s">
        <v>169</v>
      </c>
      <c r="F208" s="21" t="s">
        <v>46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</row>
    <row r="209" spans="1:18" x14ac:dyDescent="0.25">
      <c r="A209" t="s">
        <v>39</v>
      </c>
      <c r="D209" s="21" t="s">
        <v>477</v>
      </c>
      <c r="E209" s="21" t="s">
        <v>170</v>
      </c>
      <c r="F209" s="21" t="s">
        <v>46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</row>
    <row r="210" spans="1:18" x14ac:dyDescent="0.25">
      <c r="A210" t="s">
        <v>39</v>
      </c>
      <c r="D210" s="21" t="s">
        <v>478</v>
      </c>
      <c r="E210" s="21" t="s">
        <v>171</v>
      </c>
      <c r="F210" s="21" t="s">
        <v>46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</row>
    <row r="211" spans="1:18" x14ac:dyDescent="0.25">
      <c r="A211" t="s">
        <v>39</v>
      </c>
      <c r="D211" s="21" t="s">
        <v>479</v>
      </c>
      <c r="E211" s="21" t="s">
        <v>172</v>
      </c>
      <c r="F211" s="21" t="s">
        <v>46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</row>
    <row r="212" spans="1:18" x14ac:dyDescent="0.25">
      <c r="A212" t="s">
        <v>39</v>
      </c>
      <c r="D212" s="21" t="s">
        <v>480</v>
      </c>
      <c r="E212" s="21" t="s">
        <v>173</v>
      </c>
      <c r="F212" s="21" t="s">
        <v>46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</row>
    <row r="213" spans="1:18" x14ac:dyDescent="0.25">
      <c r="A213" t="s">
        <v>39</v>
      </c>
      <c r="D213" s="21" t="s">
        <v>481</v>
      </c>
      <c r="E213" s="21" t="s">
        <v>174</v>
      </c>
      <c r="F213" s="21" t="s">
        <v>46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</row>
    <row r="214" spans="1:18" x14ac:dyDescent="0.25">
      <c r="A214" t="s">
        <v>39</v>
      </c>
      <c r="D214" s="21" t="s">
        <v>482</v>
      </c>
      <c r="E214" s="21" t="s">
        <v>175</v>
      </c>
      <c r="F214" s="21" t="s">
        <v>46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</row>
    <row r="215" spans="1:18" x14ac:dyDescent="0.25">
      <c r="A215" t="s">
        <v>39</v>
      </c>
      <c r="D215" s="21" t="s">
        <v>483</v>
      </c>
      <c r="E215" s="21" t="s">
        <v>176</v>
      </c>
      <c r="F215" s="21" t="s">
        <v>49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</row>
    <row r="216" spans="1:18" x14ac:dyDescent="0.25">
      <c r="A216" t="s">
        <v>39</v>
      </c>
      <c r="D216" s="21" t="s">
        <v>484</v>
      </c>
      <c r="E216" s="21" t="s">
        <v>536</v>
      </c>
      <c r="F216" s="21" t="s">
        <v>42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</row>
    <row r="217" spans="1:18" x14ac:dyDescent="0.25">
      <c r="A217" t="s">
        <v>39</v>
      </c>
      <c r="D217" s="21" t="s">
        <v>485</v>
      </c>
      <c r="E217" s="21" t="s">
        <v>177</v>
      </c>
      <c r="F217" s="21" t="s">
        <v>46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</row>
    <row r="218" spans="1:18" x14ac:dyDescent="0.25">
      <c r="A218" t="s">
        <v>39</v>
      </c>
      <c r="D218" s="21" t="s">
        <v>486</v>
      </c>
      <c r="E218" s="21" t="s">
        <v>178</v>
      </c>
      <c r="F218" s="21" t="s">
        <v>46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</row>
    <row r="219" spans="1:18" x14ac:dyDescent="0.25">
      <c r="A219" t="s">
        <v>39</v>
      </c>
      <c r="D219" s="21" t="s">
        <v>487</v>
      </c>
      <c r="E219" s="21" t="s">
        <v>179</v>
      </c>
      <c r="F219" s="21" t="s">
        <v>46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</row>
    <row r="220" spans="1:18" x14ac:dyDescent="0.25">
      <c r="A220" t="s">
        <v>39</v>
      </c>
      <c r="D220" s="21" t="s">
        <v>488</v>
      </c>
      <c r="E220" s="21" t="s">
        <v>180</v>
      </c>
      <c r="F220" s="21" t="s">
        <v>46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</row>
    <row r="221" spans="1:18" x14ac:dyDescent="0.25">
      <c r="A221" t="s">
        <v>39</v>
      </c>
      <c r="D221" s="21" t="s">
        <v>489</v>
      </c>
      <c r="E221" s="21" t="s">
        <v>181</v>
      </c>
      <c r="F221" s="21" t="s">
        <v>46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</row>
    <row r="222" spans="1:18" x14ac:dyDescent="0.25">
      <c r="A222" t="s">
        <v>39</v>
      </c>
      <c r="D222" s="21" t="s">
        <v>490</v>
      </c>
      <c r="E222" s="21" t="s">
        <v>566</v>
      </c>
      <c r="F222" s="21" t="s">
        <v>49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</row>
    <row r="223" spans="1:18" x14ac:dyDescent="0.25">
      <c r="A223" t="s">
        <v>39</v>
      </c>
      <c r="D223" s="21" t="s">
        <v>491</v>
      </c>
      <c r="E223" s="21" t="s">
        <v>492</v>
      </c>
      <c r="F223" s="21" t="s">
        <v>42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</row>
    <row r="224" spans="1:18" x14ac:dyDescent="0.25">
      <c r="A224" t="s">
        <v>39</v>
      </c>
      <c r="D224" s="21" t="s">
        <v>493</v>
      </c>
      <c r="E224" s="21" t="s">
        <v>182</v>
      </c>
      <c r="F224" s="21" t="s">
        <v>46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</row>
    <row r="225" spans="1:18" x14ac:dyDescent="0.25">
      <c r="A225" t="s">
        <v>39</v>
      </c>
      <c r="D225" s="21" t="s">
        <v>494</v>
      </c>
      <c r="E225" s="21" t="s">
        <v>495</v>
      </c>
      <c r="F225" s="21" t="s">
        <v>46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</row>
    <row r="226" spans="1:18" x14ac:dyDescent="0.25">
      <c r="A226" t="s">
        <v>39</v>
      </c>
      <c r="D226" s="21" t="s">
        <v>496</v>
      </c>
      <c r="E226" s="21" t="s">
        <v>497</v>
      </c>
      <c r="F226" s="21" t="s">
        <v>49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</row>
    <row r="227" spans="1:18" x14ac:dyDescent="0.25">
      <c r="A227" t="s">
        <v>39</v>
      </c>
      <c r="D227" s="21" t="s">
        <v>498</v>
      </c>
      <c r="E227" s="21" t="s">
        <v>537</v>
      </c>
      <c r="F227" s="21" t="s">
        <v>109</v>
      </c>
      <c r="G227">
        <v>-2893172.43</v>
      </c>
      <c r="H227">
        <v>-2910933.06</v>
      </c>
      <c r="I227">
        <v>-2846044.76</v>
      </c>
      <c r="J227">
        <v>-2845432.5100000002</v>
      </c>
      <c r="K227">
        <v>-2843123.06</v>
      </c>
      <c r="L227">
        <v>-2846245.77</v>
      </c>
      <c r="M227">
        <v>-2872916.62</v>
      </c>
      <c r="N227">
        <v>-2891136.36</v>
      </c>
      <c r="O227">
        <v>-2943984.0700000003</v>
      </c>
      <c r="P227">
        <v>-2979251.93</v>
      </c>
      <c r="Q227">
        <v>-3027623.62</v>
      </c>
      <c r="R227">
        <v>-6325984.7500000009</v>
      </c>
    </row>
    <row r="228" spans="1:18" x14ac:dyDescent="0.25">
      <c r="A228" t="s">
        <v>39</v>
      </c>
      <c r="D228" s="21" t="s">
        <v>499</v>
      </c>
      <c r="E228" s="21" t="s">
        <v>538</v>
      </c>
      <c r="F228" s="21" t="s">
        <v>109</v>
      </c>
      <c r="G228">
        <v>-2893172.43</v>
      </c>
      <c r="H228">
        <v>-2910933.06</v>
      </c>
      <c r="I228">
        <v>-2846044.76</v>
      </c>
      <c r="J228">
        <v>-2845432.5100000002</v>
      </c>
      <c r="K228">
        <v>-2843123.06</v>
      </c>
      <c r="L228">
        <v>-2846245.77</v>
      </c>
      <c r="M228">
        <v>-2872916.62</v>
      </c>
      <c r="N228">
        <v>-2891136.36</v>
      </c>
      <c r="O228">
        <v>-2943984.0700000003</v>
      </c>
      <c r="P228">
        <v>-2979251.93</v>
      </c>
      <c r="Q228">
        <v>-3027623.62</v>
      </c>
      <c r="R228">
        <v>-6325984.7500000009</v>
      </c>
    </row>
    <row r="229" spans="1:18" x14ac:dyDescent="0.25">
      <c r="A229" t="s">
        <v>39</v>
      </c>
      <c r="D229" s="21" t="s">
        <v>567</v>
      </c>
      <c r="E229" s="21" t="s">
        <v>543</v>
      </c>
      <c r="F229" s="21" t="s">
        <v>46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</row>
    <row r="230" spans="1:18" x14ac:dyDescent="0.25">
      <c r="A230" t="s">
        <v>39</v>
      </c>
      <c r="D230" t="s">
        <v>109</v>
      </c>
      <c r="G230">
        <f>SUBTOTAL(109,GLAccount[January])</f>
        <v>-9986771.9299999978</v>
      </c>
      <c r="H230">
        <f>SUBTOTAL(109,GLAccount[February])</f>
        <v>-10593816.530000012</v>
      </c>
      <c r="I230">
        <f>SUBTOTAL(109,GLAccount[March])</f>
        <v>-10967460.71999998</v>
      </c>
      <c r="J230">
        <f>SUBTOTAL(109,GLAccount[April])</f>
        <v>-11550478.279999994</v>
      </c>
      <c r="K230">
        <f>SUBTOTAL(109,GLAccount[May])</f>
        <v>-12158424.29000001</v>
      </c>
      <c r="L230">
        <f>SUBTOTAL(109,GLAccount[June])</f>
        <v>-12815842.919999991</v>
      </c>
      <c r="M230">
        <f>SUBTOTAL(109,GLAccount[July])</f>
        <v>-13530342.510000013</v>
      </c>
      <c r="N230">
        <f>SUBTOTAL(109,GLAccount[August])</f>
        <v>-14193027.149999985</v>
      </c>
      <c r="O230">
        <f>SUBTOTAL(109,GLAccount[September])</f>
        <v>-15000212.419999992</v>
      </c>
      <c r="P230">
        <f>SUBTOTAL(109,GLAccount[October])</f>
        <v>-15781168.799999995</v>
      </c>
      <c r="Q230">
        <f>SUBTOTAL(109,GLAccount[November])</f>
        <v>-16635322.929999992</v>
      </c>
      <c r="R230">
        <f>SUBTOTAL(109,GLAccount[December])</f>
        <v>-30539402.989999991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"/>
  <sheetViews>
    <sheetView workbookViewId="0"/>
  </sheetViews>
  <sheetFormatPr defaultRowHeight="15" x14ac:dyDescent="0.25"/>
  <sheetData>
    <row r="1" spans="1:19" x14ac:dyDescent="0.25">
      <c r="A1" s="13" t="s">
        <v>1206</v>
      </c>
      <c r="C1" s="13" t="s">
        <v>0</v>
      </c>
      <c r="D1" s="13" t="s">
        <v>1</v>
      </c>
    </row>
    <row r="3" spans="1:19" x14ac:dyDescent="0.25">
      <c r="A3" s="13" t="s">
        <v>7</v>
      </c>
      <c r="C3" s="13" t="s">
        <v>2</v>
      </c>
      <c r="D3" s="13" t="s">
        <v>3</v>
      </c>
    </row>
    <row r="4" spans="1:19" x14ac:dyDescent="0.25">
      <c r="A4" s="13" t="s">
        <v>7</v>
      </c>
      <c r="C4" s="13" t="s">
        <v>4</v>
      </c>
    </row>
    <row r="5" spans="1:19" x14ac:dyDescent="0.25">
      <c r="A5" s="13" t="s">
        <v>7</v>
      </c>
      <c r="C5" s="13" t="s">
        <v>5</v>
      </c>
    </row>
    <row r="6" spans="1:19" x14ac:dyDescent="0.25">
      <c r="A6" s="13" t="s">
        <v>6</v>
      </c>
      <c r="C6" s="13" t="s">
        <v>14</v>
      </c>
      <c r="D6" s="13" t="s">
        <v>542</v>
      </c>
      <c r="H6" s="13" t="s">
        <v>15</v>
      </c>
      <c r="I6" s="13" t="s">
        <v>16</v>
      </c>
      <c r="J6" s="13" t="s">
        <v>17</v>
      </c>
      <c r="K6" s="13" t="s">
        <v>18</v>
      </c>
      <c r="L6" s="13" t="s">
        <v>19</v>
      </c>
      <c r="M6" s="13" t="s">
        <v>20</v>
      </c>
      <c r="N6" s="13" t="s">
        <v>21</v>
      </c>
      <c r="O6" s="13" t="s">
        <v>22</v>
      </c>
      <c r="P6" s="13" t="s">
        <v>23</v>
      </c>
      <c r="Q6" s="13" t="s">
        <v>24</v>
      </c>
      <c r="R6" s="13" t="s">
        <v>25</v>
      </c>
      <c r="S6" s="13" t="s">
        <v>26</v>
      </c>
    </row>
    <row r="8" spans="1:19" x14ac:dyDescent="0.25">
      <c r="A8" s="13" t="s">
        <v>7</v>
      </c>
      <c r="D8" s="13" t="s">
        <v>8</v>
      </c>
      <c r="E8" s="13" t="s">
        <v>257</v>
      </c>
      <c r="F8" s="13" t="s">
        <v>258</v>
      </c>
      <c r="G8" s="13" t="s">
        <v>12</v>
      </c>
      <c r="H8" s="13" t="s">
        <v>208</v>
      </c>
      <c r="I8" s="13" t="s">
        <v>209</v>
      </c>
      <c r="J8" s="13" t="s">
        <v>210</v>
      </c>
      <c r="K8" s="13" t="s">
        <v>211</v>
      </c>
      <c r="L8" s="13" t="s">
        <v>212</v>
      </c>
      <c r="M8" s="13" t="s">
        <v>213</v>
      </c>
      <c r="N8" s="13" t="s">
        <v>214</v>
      </c>
      <c r="O8" s="13" t="s">
        <v>215</v>
      </c>
      <c r="P8" s="13" t="s">
        <v>216</v>
      </c>
      <c r="Q8" s="13" t="s">
        <v>217</v>
      </c>
      <c r="R8" s="13" t="s">
        <v>218</v>
      </c>
      <c r="S8" s="13" t="s">
        <v>219</v>
      </c>
    </row>
    <row r="9" spans="1:19" x14ac:dyDescent="0.25">
      <c r="A9" s="13" t="s">
        <v>7</v>
      </c>
      <c r="D9" s="13" t="s">
        <v>9</v>
      </c>
      <c r="E9" s="13" t="s">
        <v>10</v>
      </c>
      <c r="F9" s="13" t="s">
        <v>11</v>
      </c>
      <c r="G9" s="13" t="s">
        <v>13</v>
      </c>
      <c r="H9" s="13" t="s">
        <v>27</v>
      </c>
      <c r="I9" s="13" t="s">
        <v>28</v>
      </c>
      <c r="J9" s="13" t="s">
        <v>29</v>
      </c>
      <c r="K9" s="13" t="s">
        <v>30</v>
      </c>
      <c r="L9" s="13" t="s">
        <v>31</v>
      </c>
      <c r="M9" s="13" t="s">
        <v>32</v>
      </c>
      <c r="N9" s="13" t="s">
        <v>33</v>
      </c>
      <c r="O9" s="13" t="s">
        <v>34</v>
      </c>
      <c r="P9" s="13" t="s">
        <v>35</v>
      </c>
      <c r="Q9" s="13" t="s">
        <v>36</v>
      </c>
      <c r="R9" s="13" t="s">
        <v>37</v>
      </c>
      <c r="S9" s="13" t="s">
        <v>38</v>
      </c>
    </row>
    <row r="10" spans="1:19" x14ac:dyDescent="0.25">
      <c r="D10" s="13" t="s">
        <v>541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"/>
  <sheetViews>
    <sheetView workbookViewId="0"/>
  </sheetViews>
  <sheetFormatPr defaultRowHeight="15" x14ac:dyDescent="0.25"/>
  <sheetData>
    <row r="1" spans="1:19" x14ac:dyDescent="0.25">
      <c r="A1" s="13" t="s">
        <v>1206</v>
      </c>
      <c r="C1" s="13" t="s">
        <v>0</v>
      </c>
      <c r="D1" s="13" t="s">
        <v>1</v>
      </c>
    </row>
    <row r="3" spans="1:19" x14ac:dyDescent="0.25">
      <c r="A3" s="13" t="s">
        <v>7</v>
      </c>
      <c r="C3" s="13" t="s">
        <v>2</v>
      </c>
      <c r="D3" s="13" t="s">
        <v>3</v>
      </c>
    </row>
    <row r="4" spans="1:19" x14ac:dyDescent="0.25">
      <c r="A4" s="13" t="s">
        <v>7</v>
      </c>
      <c r="C4" s="13" t="s">
        <v>4</v>
      </c>
    </row>
    <row r="5" spans="1:19" x14ac:dyDescent="0.25">
      <c r="A5" s="13" t="s">
        <v>7</v>
      </c>
      <c r="C5" s="13" t="s">
        <v>5</v>
      </c>
    </row>
    <row r="6" spans="1:19" x14ac:dyDescent="0.25">
      <c r="A6" s="13" t="s">
        <v>6</v>
      </c>
      <c r="C6" s="13" t="s">
        <v>14</v>
      </c>
      <c r="D6" s="13" t="s">
        <v>542</v>
      </c>
      <c r="H6" s="13" t="s">
        <v>15</v>
      </c>
      <c r="I6" s="13" t="s">
        <v>16</v>
      </c>
      <c r="J6" s="13" t="s">
        <v>17</v>
      </c>
      <c r="K6" s="13" t="s">
        <v>18</v>
      </c>
      <c r="L6" s="13" t="s">
        <v>19</v>
      </c>
      <c r="M6" s="13" t="s">
        <v>20</v>
      </c>
      <c r="N6" s="13" t="s">
        <v>21</v>
      </c>
      <c r="O6" s="13" t="s">
        <v>22</v>
      </c>
      <c r="P6" s="13" t="s">
        <v>23</v>
      </c>
      <c r="Q6" s="13" t="s">
        <v>24</v>
      </c>
      <c r="R6" s="13" t="s">
        <v>25</v>
      </c>
      <c r="S6" s="13" t="s">
        <v>26</v>
      </c>
    </row>
    <row r="8" spans="1:19" x14ac:dyDescent="0.25">
      <c r="A8" s="13" t="s">
        <v>7</v>
      </c>
      <c r="D8" s="13" t="s">
        <v>8</v>
      </c>
      <c r="E8" s="13" t="s">
        <v>257</v>
      </c>
      <c r="F8" s="13" t="s">
        <v>258</v>
      </c>
      <c r="G8" s="13" t="s">
        <v>12</v>
      </c>
      <c r="H8" s="13" t="s">
        <v>208</v>
      </c>
      <c r="I8" s="13" t="s">
        <v>209</v>
      </c>
      <c r="J8" s="13" t="s">
        <v>210</v>
      </c>
      <c r="K8" s="13" t="s">
        <v>211</v>
      </c>
      <c r="L8" s="13" t="s">
        <v>212</v>
      </c>
      <c r="M8" s="13" t="s">
        <v>213</v>
      </c>
      <c r="N8" s="13" t="s">
        <v>214</v>
      </c>
      <c r="O8" s="13" t="s">
        <v>215</v>
      </c>
      <c r="P8" s="13" t="s">
        <v>216</v>
      </c>
      <c r="Q8" s="13" t="s">
        <v>217</v>
      </c>
      <c r="R8" s="13" t="s">
        <v>218</v>
      </c>
      <c r="S8" s="13" t="s">
        <v>219</v>
      </c>
    </row>
    <row r="9" spans="1:19" x14ac:dyDescent="0.25">
      <c r="A9" s="13" t="s">
        <v>7</v>
      </c>
      <c r="D9" s="13" t="s">
        <v>9</v>
      </c>
      <c r="E9" s="13" t="s">
        <v>10</v>
      </c>
      <c r="F9" s="13" t="s">
        <v>11</v>
      </c>
      <c r="G9" s="13" t="s">
        <v>13</v>
      </c>
      <c r="H9" s="13" t="s">
        <v>27</v>
      </c>
      <c r="I9" s="13" t="s">
        <v>28</v>
      </c>
      <c r="J9" s="13" t="s">
        <v>29</v>
      </c>
      <c r="K9" s="13" t="s">
        <v>30</v>
      </c>
      <c r="L9" s="13" t="s">
        <v>31</v>
      </c>
      <c r="M9" s="13" t="s">
        <v>32</v>
      </c>
      <c r="N9" s="13" t="s">
        <v>33</v>
      </c>
      <c r="O9" s="13" t="s">
        <v>34</v>
      </c>
      <c r="P9" s="13" t="s">
        <v>35</v>
      </c>
      <c r="Q9" s="13" t="s">
        <v>36</v>
      </c>
      <c r="R9" s="13" t="s">
        <v>37</v>
      </c>
      <c r="S9" s="13" t="s">
        <v>38</v>
      </c>
    </row>
    <row r="10" spans="1:19" x14ac:dyDescent="0.25">
      <c r="D10" s="13" t="s">
        <v>541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230"/>
  <sheetViews>
    <sheetView workbookViewId="0"/>
  </sheetViews>
  <sheetFormatPr defaultRowHeight="15" x14ac:dyDescent="0.25"/>
  <sheetData>
    <row r="1" spans="1:33" x14ac:dyDescent="0.25">
      <c r="A1" s="13" t="s">
        <v>1208</v>
      </c>
      <c r="C1" s="13" t="s">
        <v>0</v>
      </c>
      <c r="D1" s="13" t="s">
        <v>40</v>
      </c>
      <c r="E1" s="13" t="s">
        <v>41</v>
      </c>
      <c r="F1" s="13" t="s">
        <v>41</v>
      </c>
      <c r="G1" s="13" t="s">
        <v>41</v>
      </c>
      <c r="H1" s="13" t="s">
        <v>41</v>
      </c>
      <c r="I1" s="13" t="s">
        <v>41</v>
      </c>
      <c r="J1" s="13" t="s">
        <v>41</v>
      </c>
      <c r="K1" s="13" t="s">
        <v>41</v>
      </c>
      <c r="L1" s="13" t="s">
        <v>41</v>
      </c>
      <c r="M1" s="13" t="s">
        <v>41</v>
      </c>
      <c r="N1" s="13" t="s">
        <v>41</v>
      </c>
      <c r="O1" s="13" t="s">
        <v>41</v>
      </c>
      <c r="P1" s="13" t="s">
        <v>41</v>
      </c>
      <c r="Q1" s="13" t="s">
        <v>41</v>
      </c>
      <c r="R1" s="13" t="s">
        <v>41</v>
      </c>
    </row>
    <row r="3" spans="1:33" x14ac:dyDescent="0.25">
      <c r="A3" s="13" t="s">
        <v>7</v>
      </c>
      <c r="C3" s="13" t="s">
        <v>2</v>
      </c>
      <c r="D3" s="13" t="s">
        <v>3</v>
      </c>
    </row>
    <row r="4" spans="1:33" x14ac:dyDescent="0.25">
      <c r="A4" s="13" t="s">
        <v>7</v>
      </c>
      <c r="C4" s="13" t="s">
        <v>4</v>
      </c>
    </row>
    <row r="5" spans="1:33" x14ac:dyDescent="0.25">
      <c r="A5" s="13" t="s">
        <v>7</v>
      </c>
      <c r="C5" s="13" t="s">
        <v>5</v>
      </c>
    </row>
    <row r="6" spans="1:33" x14ac:dyDescent="0.25">
      <c r="A6" s="13" t="s">
        <v>6</v>
      </c>
      <c r="C6" s="13" t="s">
        <v>14</v>
      </c>
      <c r="D6" s="13" t="s">
        <v>542</v>
      </c>
      <c r="V6" s="13" t="s">
        <v>15</v>
      </c>
      <c r="W6" s="13" t="s">
        <v>184</v>
      </c>
      <c r="X6" s="13" t="s">
        <v>185</v>
      </c>
      <c r="Y6" s="13" t="s">
        <v>186</v>
      </c>
      <c r="Z6" s="13" t="s">
        <v>187</v>
      </c>
      <c r="AA6" s="13" t="s">
        <v>188</v>
      </c>
      <c r="AB6" s="13" t="s">
        <v>189</v>
      </c>
      <c r="AC6" s="13" t="s">
        <v>190</v>
      </c>
      <c r="AD6" s="13" t="s">
        <v>191</v>
      </c>
      <c r="AE6" s="13" t="s">
        <v>192</v>
      </c>
      <c r="AF6" s="13" t="s">
        <v>193</v>
      </c>
      <c r="AG6" s="13" t="s">
        <v>194</v>
      </c>
    </row>
    <row r="8" spans="1:33" x14ac:dyDescent="0.25">
      <c r="A8" s="13" t="s">
        <v>7</v>
      </c>
      <c r="D8" s="13" t="s">
        <v>8</v>
      </c>
      <c r="S8" s="13" t="s">
        <v>257</v>
      </c>
      <c r="T8" s="13" t="s">
        <v>258</v>
      </c>
      <c r="U8" s="13" t="s">
        <v>12</v>
      </c>
      <c r="V8" s="13" t="s">
        <v>232</v>
      </c>
      <c r="W8" s="13" t="s">
        <v>233</v>
      </c>
      <c r="X8" s="13" t="s">
        <v>234</v>
      </c>
      <c r="Y8" s="13" t="s">
        <v>235</v>
      </c>
      <c r="Z8" s="13" t="s">
        <v>236</v>
      </c>
      <c r="AA8" s="13" t="s">
        <v>237</v>
      </c>
      <c r="AB8" s="13" t="s">
        <v>238</v>
      </c>
      <c r="AC8" s="13" t="s">
        <v>239</v>
      </c>
      <c r="AD8" s="13" t="s">
        <v>240</v>
      </c>
      <c r="AE8" s="13" t="s">
        <v>241</v>
      </c>
      <c r="AF8" s="13" t="s">
        <v>242</v>
      </c>
      <c r="AG8" s="13" t="s">
        <v>243</v>
      </c>
    </row>
    <row r="9" spans="1:33" x14ac:dyDescent="0.25">
      <c r="A9" s="13" t="s">
        <v>7</v>
      </c>
      <c r="D9" s="13" t="s">
        <v>9</v>
      </c>
      <c r="S9" s="13" t="s">
        <v>10</v>
      </c>
      <c r="T9" s="13" t="s">
        <v>11</v>
      </c>
      <c r="U9" s="13" t="s">
        <v>13</v>
      </c>
      <c r="V9" s="13" t="s">
        <v>195</v>
      </c>
      <c r="W9" s="13" t="s">
        <v>196</v>
      </c>
      <c r="X9" s="13" t="s">
        <v>197</v>
      </c>
      <c r="Y9" s="13" t="s">
        <v>198</v>
      </c>
      <c r="Z9" s="13" t="s">
        <v>199</v>
      </c>
      <c r="AA9" s="13" t="s">
        <v>200</v>
      </c>
      <c r="AB9" s="13" t="s">
        <v>201</v>
      </c>
      <c r="AC9" s="13" t="s">
        <v>202</v>
      </c>
      <c r="AD9" s="13" t="s">
        <v>203</v>
      </c>
      <c r="AE9" s="13" t="s">
        <v>204</v>
      </c>
      <c r="AF9" s="13" t="s">
        <v>205</v>
      </c>
      <c r="AG9" s="13" t="s">
        <v>206</v>
      </c>
    </row>
    <row r="10" spans="1:33" x14ac:dyDescent="0.25">
      <c r="D10" s="13" t="s">
        <v>257</v>
      </c>
      <c r="E10" s="13" t="s">
        <v>258</v>
      </c>
      <c r="F10" s="13" t="s">
        <v>12</v>
      </c>
      <c r="G10" s="13" t="s">
        <v>220</v>
      </c>
      <c r="H10" s="13" t="s">
        <v>221</v>
      </c>
      <c r="I10" s="13" t="s">
        <v>222</v>
      </c>
      <c r="J10" s="13" t="s">
        <v>223</v>
      </c>
      <c r="K10" s="13" t="s">
        <v>224</v>
      </c>
      <c r="L10" s="13" t="s">
        <v>225</v>
      </c>
      <c r="M10" s="13" t="s">
        <v>226</v>
      </c>
      <c r="N10" s="13" t="s">
        <v>227</v>
      </c>
      <c r="O10" s="13" t="s">
        <v>228</v>
      </c>
      <c r="P10" s="13" t="s">
        <v>229</v>
      </c>
      <c r="Q10" s="13" t="s">
        <v>230</v>
      </c>
      <c r="R10" s="13" t="s">
        <v>231</v>
      </c>
    </row>
    <row r="11" spans="1:33" x14ac:dyDescent="0.25">
      <c r="A11" s="13" t="s">
        <v>39</v>
      </c>
      <c r="F11" s="13" t="s">
        <v>109</v>
      </c>
      <c r="G11" s="13" t="s">
        <v>207</v>
      </c>
      <c r="H11" s="13" t="s">
        <v>207</v>
      </c>
      <c r="I11" s="13" t="s">
        <v>207</v>
      </c>
      <c r="J11" s="13" t="s">
        <v>207</v>
      </c>
      <c r="K11" s="13" t="s">
        <v>207</v>
      </c>
      <c r="L11" s="13" t="s">
        <v>207</v>
      </c>
      <c r="M11" s="13" t="s">
        <v>207</v>
      </c>
      <c r="N11" s="13" t="s">
        <v>207</v>
      </c>
      <c r="O11" s="13" t="s">
        <v>207</v>
      </c>
      <c r="P11" s="13" t="s">
        <v>207</v>
      </c>
      <c r="Q11" s="13" t="s">
        <v>207</v>
      </c>
      <c r="R11" s="13" t="s">
        <v>207</v>
      </c>
    </row>
    <row r="12" spans="1:33" x14ac:dyDescent="0.25">
      <c r="A12" s="13" t="s">
        <v>39</v>
      </c>
      <c r="D12" s="13" t="s">
        <v>278</v>
      </c>
      <c r="E12" s="13" t="s">
        <v>544</v>
      </c>
      <c r="F12" s="13" t="s">
        <v>42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 t="s">
        <v>207</v>
      </c>
      <c r="M12" s="13" t="s">
        <v>207</v>
      </c>
      <c r="N12" s="13" t="s">
        <v>207</v>
      </c>
      <c r="O12" s="13" t="s">
        <v>207</v>
      </c>
      <c r="P12" s="13" t="s">
        <v>207</v>
      </c>
      <c r="Q12" s="13" t="s">
        <v>207</v>
      </c>
      <c r="R12" s="13" t="s">
        <v>207</v>
      </c>
    </row>
    <row r="13" spans="1:33" x14ac:dyDescent="0.25">
      <c r="A13" s="13" t="s">
        <v>39</v>
      </c>
      <c r="D13" s="13" t="s">
        <v>279</v>
      </c>
      <c r="E13" s="13" t="s">
        <v>43</v>
      </c>
      <c r="F13" s="13" t="s">
        <v>42</v>
      </c>
      <c r="G13" s="13" t="s">
        <v>207</v>
      </c>
      <c r="H13" s="13" t="s">
        <v>207</v>
      </c>
      <c r="I13" s="13" t="s">
        <v>207</v>
      </c>
      <c r="J13" s="13" t="s">
        <v>207</v>
      </c>
      <c r="K13" s="13" t="s">
        <v>207</v>
      </c>
      <c r="L13" s="13" t="s">
        <v>207</v>
      </c>
      <c r="M13" s="13" t="s">
        <v>207</v>
      </c>
      <c r="N13" s="13" t="s">
        <v>207</v>
      </c>
      <c r="O13" s="13" t="s">
        <v>207</v>
      </c>
      <c r="P13" s="13" t="s">
        <v>207</v>
      </c>
      <c r="Q13" s="13" t="s">
        <v>207</v>
      </c>
      <c r="R13" s="13" t="s">
        <v>207</v>
      </c>
    </row>
    <row r="14" spans="1:33" x14ac:dyDescent="0.25">
      <c r="A14" s="13" t="s">
        <v>39</v>
      </c>
      <c r="D14" s="13" t="s">
        <v>280</v>
      </c>
      <c r="E14" s="13" t="s">
        <v>44</v>
      </c>
      <c r="F14" s="13" t="s">
        <v>42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 t="s">
        <v>207</v>
      </c>
      <c r="M14" s="13" t="s">
        <v>207</v>
      </c>
      <c r="N14" s="13" t="s">
        <v>207</v>
      </c>
      <c r="O14" s="13" t="s">
        <v>207</v>
      </c>
      <c r="P14" s="13" t="s">
        <v>207</v>
      </c>
      <c r="Q14" s="13" t="s">
        <v>207</v>
      </c>
      <c r="R14" s="13" t="s">
        <v>207</v>
      </c>
    </row>
    <row r="15" spans="1:33" x14ac:dyDescent="0.25">
      <c r="A15" s="13" t="s">
        <v>39</v>
      </c>
      <c r="D15" s="13" t="s">
        <v>281</v>
      </c>
      <c r="E15" s="13" t="s">
        <v>45</v>
      </c>
      <c r="F15" s="13" t="s">
        <v>46</v>
      </c>
      <c r="G15" s="13" t="s">
        <v>568</v>
      </c>
      <c r="H15" s="13" t="s">
        <v>569</v>
      </c>
      <c r="I15" s="13" t="s">
        <v>570</v>
      </c>
      <c r="J15" s="13" t="s">
        <v>571</v>
      </c>
      <c r="K15" s="13" t="s">
        <v>572</v>
      </c>
      <c r="L15" s="13" t="s">
        <v>573</v>
      </c>
      <c r="M15" s="13" t="s">
        <v>574</v>
      </c>
      <c r="N15" s="13" t="s">
        <v>575</v>
      </c>
      <c r="O15" s="13" t="s">
        <v>576</v>
      </c>
      <c r="P15" s="13" t="s">
        <v>577</v>
      </c>
      <c r="Q15" s="13" t="s">
        <v>578</v>
      </c>
      <c r="R15" s="13" t="s">
        <v>579</v>
      </c>
    </row>
    <row r="16" spans="1:33" x14ac:dyDescent="0.25">
      <c r="A16" s="13" t="s">
        <v>39</v>
      </c>
      <c r="D16" s="13" t="s">
        <v>282</v>
      </c>
      <c r="E16" s="13" t="s">
        <v>283</v>
      </c>
      <c r="F16" s="13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 t="s">
        <v>207</v>
      </c>
      <c r="M16" s="13" t="s">
        <v>207</v>
      </c>
      <c r="N16" s="13" t="s">
        <v>207</v>
      </c>
      <c r="O16" s="13" t="s">
        <v>207</v>
      </c>
      <c r="P16" s="13" t="s">
        <v>207</v>
      </c>
      <c r="Q16" s="13" t="s">
        <v>207</v>
      </c>
      <c r="R16" s="13" t="s">
        <v>207</v>
      </c>
    </row>
    <row r="17" spans="1:18" x14ac:dyDescent="0.25">
      <c r="A17" s="13" t="s">
        <v>39</v>
      </c>
      <c r="D17" s="13" t="s">
        <v>284</v>
      </c>
      <c r="E17" s="13" t="s">
        <v>47</v>
      </c>
      <c r="F17" s="13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 t="s">
        <v>207</v>
      </c>
      <c r="M17" s="13" t="s">
        <v>207</v>
      </c>
      <c r="N17" s="13" t="s">
        <v>207</v>
      </c>
      <c r="O17" s="13" t="s">
        <v>207</v>
      </c>
      <c r="P17" s="13" t="s">
        <v>207</v>
      </c>
      <c r="Q17" s="13" t="s">
        <v>207</v>
      </c>
      <c r="R17" s="13" t="s">
        <v>207</v>
      </c>
    </row>
    <row r="18" spans="1:18" x14ac:dyDescent="0.25">
      <c r="A18" s="13" t="s">
        <v>39</v>
      </c>
      <c r="D18" s="13" t="s">
        <v>285</v>
      </c>
      <c r="E18" s="13" t="s">
        <v>286</v>
      </c>
      <c r="F18" s="13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 t="s">
        <v>207</v>
      </c>
      <c r="M18" s="13" t="s">
        <v>207</v>
      </c>
      <c r="N18" s="13" t="s">
        <v>207</v>
      </c>
      <c r="O18" s="13" t="s">
        <v>207</v>
      </c>
      <c r="P18" s="13" t="s">
        <v>207</v>
      </c>
      <c r="Q18" s="13" t="s">
        <v>207</v>
      </c>
      <c r="R18" s="13" t="s">
        <v>207</v>
      </c>
    </row>
    <row r="19" spans="1:18" x14ac:dyDescent="0.25">
      <c r="A19" s="13" t="s">
        <v>39</v>
      </c>
      <c r="D19" s="13" t="s">
        <v>287</v>
      </c>
      <c r="E19" s="13" t="s">
        <v>48</v>
      </c>
      <c r="F19" s="13" t="s">
        <v>49</v>
      </c>
      <c r="G19" s="13" t="s">
        <v>568</v>
      </c>
      <c r="H19" s="13" t="s">
        <v>569</v>
      </c>
      <c r="I19" s="13" t="s">
        <v>570</v>
      </c>
      <c r="J19" s="13" t="s">
        <v>571</v>
      </c>
      <c r="K19" s="13" t="s">
        <v>572</v>
      </c>
      <c r="L19" s="13" t="s">
        <v>573</v>
      </c>
      <c r="M19" s="13" t="s">
        <v>574</v>
      </c>
      <c r="N19" s="13" t="s">
        <v>575</v>
      </c>
      <c r="O19" s="13" t="s">
        <v>576</v>
      </c>
      <c r="P19" s="13" t="s">
        <v>577</v>
      </c>
      <c r="Q19" s="13" t="s">
        <v>578</v>
      </c>
      <c r="R19" s="13" t="s">
        <v>579</v>
      </c>
    </row>
    <row r="20" spans="1:18" x14ac:dyDescent="0.25">
      <c r="A20" s="13" t="s">
        <v>39</v>
      </c>
      <c r="D20" s="13" t="s">
        <v>288</v>
      </c>
      <c r="E20" s="13" t="s">
        <v>50</v>
      </c>
      <c r="F20" s="13" t="s">
        <v>42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 t="s">
        <v>207</v>
      </c>
      <c r="M20" s="13" t="s">
        <v>207</v>
      </c>
      <c r="N20" s="13" t="s">
        <v>207</v>
      </c>
      <c r="O20" s="13" t="s">
        <v>207</v>
      </c>
      <c r="P20" s="13" t="s">
        <v>207</v>
      </c>
      <c r="Q20" s="13" t="s">
        <v>207</v>
      </c>
      <c r="R20" s="13" t="s">
        <v>207</v>
      </c>
    </row>
    <row r="21" spans="1:18" x14ac:dyDescent="0.25">
      <c r="A21" s="13" t="s">
        <v>39</v>
      </c>
      <c r="D21" s="13" t="s">
        <v>289</v>
      </c>
      <c r="E21" s="13" t="s">
        <v>51</v>
      </c>
      <c r="F21" s="13" t="s">
        <v>46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 t="s">
        <v>207</v>
      </c>
      <c r="M21" s="13" t="s">
        <v>207</v>
      </c>
      <c r="N21" s="13" t="s">
        <v>207</v>
      </c>
      <c r="O21" s="13" t="s">
        <v>207</v>
      </c>
      <c r="P21" s="13" t="s">
        <v>207</v>
      </c>
      <c r="Q21" s="13" t="s">
        <v>207</v>
      </c>
      <c r="R21" s="13" t="s">
        <v>207</v>
      </c>
    </row>
    <row r="22" spans="1:18" x14ac:dyDescent="0.25">
      <c r="A22" s="13" t="s">
        <v>39</v>
      </c>
      <c r="D22" s="13" t="s">
        <v>290</v>
      </c>
      <c r="E22" s="13" t="s">
        <v>291</v>
      </c>
      <c r="F22" s="13" t="s">
        <v>46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 t="s">
        <v>207</v>
      </c>
      <c r="M22" s="13" t="s">
        <v>207</v>
      </c>
      <c r="N22" s="13" t="s">
        <v>207</v>
      </c>
      <c r="O22" s="13" t="s">
        <v>207</v>
      </c>
      <c r="P22" s="13" t="s">
        <v>207</v>
      </c>
      <c r="Q22" s="13" t="s">
        <v>207</v>
      </c>
      <c r="R22" s="13" t="s">
        <v>207</v>
      </c>
    </row>
    <row r="23" spans="1:18" x14ac:dyDescent="0.25">
      <c r="A23" s="13" t="s">
        <v>39</v>
      </c>
      <c r="D23" s="13" t="s">
        <v>292</v>
      </c>
      <c r="E23" s="13" t="s">
        <v>52</v>
      </c>
      <c r="F23" s="13" t="s">
        <v>49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 t="s">
        <v>207</v>
      </c>
      <c r="M23" s="13" t="s">
        <v>207</v>
      </c>
      <c r="N23" s="13" t="s">
        <v>207</v>
      </c>
      <c r="O23" s="13" t="s">
        <v>207</v>
      </c>
      <c r="P23" s="13" t="s">
        <v>207</v>
      </c>
      <c r="Q23" s="13" t="s">
        <v>207</v>
      </c>
      <c r="R23" s="13" t="s">
        <v>207</v>
      </c>
    </row>
    <row r="24" spans="1:18" x14ac:dyDescent="0.25">
      <c r="A24" s="13" t="s">
        <v>39</v>
      </c>
      <c r="D24" s="13" t="s">
        <v>293</v>
      </c>
      <c r="E24" s="13" t="s">
        <v>53</v>
      </c>
      <c r="F24" s="13" t="s">
        <v>42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 t="s">
        <v>207</v>
      </c>
      <c r="M24" s="13" t="s">
        <v>207</v>
      </c>
      <c r="N24" s="13" t="s">
        <v>207</v>
      </c>
      <c r="O24" s="13" t="s">
        <v>207</v>
      </c>
      <c r="P24" s="13" t="s">
        <v>207</v>
      </c>
      <c r="Q24" s="13" t="s">
        <v>207</v>
      </c>
      <c r="R24" s="13" t="s">
        <v>207</v>
      </c>
    </row>
    <row r="25" spans="1:18" x14ac:dyDescent="0.25">
      <c r="A25" s="13" t="s">
        <v>39</v>
      </c>
      <c r="D25" s="13" t="s">
        <v>294</v>
      </c>
      <c r="E25" s="13" t="s">
        <v>500</v>
      </c>
      <c r="F25" s="13" t="s">
        <v>46</v>
      </c>
      <c r="G25" s="13" t="s">
        <v>580</v>
      </c>
      <c r="H25" s="13" t="s">
        <v>581</v>
      </c>
      <c r="I25" s="13" t="s">
        <v>582</v>
      </c>
      <c r="J25" s="13" t="s">
        <v>583</v>
      </c>
      <c r="K25" s="13" t="s">
        <v>584</v>
      </c>
      <c r="L25" s="13" t="s">
        <v>585</v>
      </c>
      <c r="M25" s="13" t="s">
        <v>586</v>
      </c>
      <c r="N25" s="13" t="s">
        <v>587</v>
      </c>
      <c r="O25" s="13" t="s">
        <v>588</v>
      </c>
      <c r="P25" s="13" t="s">
        <v>589</v>
      </c>
      <c r="Q25" s="13" t="s">
        <v>590</v>
      </c>
      <c r="R25" s="13" t="s">
        <v>591</v>
      </c>
    </row>
    <row r="26" spans="1:18" x14ac:dyDescent="0.25">
      <c r="A26" s="13" t="s">
        <v>39</v>
      </c>
      <c r="D26" s="13" t="s">
        <v>295</v>
      </c>
      <c r="E26" s="13" t="s">
        <v>501</v>
      </c>
      <c r="F26" s="13" t="s">
        <v>46</v>
      </c>
      <c r="G26" s="13" t="s">
        <v>592</v>
      </c>
      <c r="H26" s="13" t="s">
        <v>593</v>
      </c>
      <c r="I26" s="13" t="s">
        <v>594</v>
      </c>
      <c r="J26" s="13" t="s">
        <v>595</v>
      </c>
      <c r="K26" s="13" t="s">
        <v>596</v>
      </c>
      <c r="L26" s="13" t="s">
        <v>597</v>
      </c>
      <c r="M26" s="13" t="s">
        <v>598</v>
      </c>
      <c r="N26" s="13" t="s">
        <v>599</v>
      </c>
      <c r="O26" s="13" t="s">
        <v>600</v>
      </c>
      <c r="P26" s="13" t="s">
        <v>601</v>
      </c>
      <c r="Q26" s="13" t="s">
        <v>602</v>
      </c>
      <c r="R26" s="13" t="s">
        <v>603</v>
      </c>
    </row>
    <row r="27" spans="1:18" x14ac:dyDescent="0.25">
      <c r="A27" s="13" t="s">
        <v>39</v>
      </c>
      <c r="D27" s="13" t="s">
        <v>296</v>
      </c>
      <c r="E27" s="13" t="s">
        <v>54</v>
      </c>
      <c r="F27" s="13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 t="s">
        <v>207</v>
      </c>
      <c r="M27" s="13" t="s">
        <v>207</v>
      </c>
      <c r="N27" s="13" t="s">
        <v>207</v>
      </c>
      <c r="O27" s="13" t="s">
        <v>207</v>
      </c>
      <c r="P27" s="13" t="s">
        <v>207</v>
      </c>
      <c r="Q27" s="13" t="s">
        <v>207</v>
      </c>
      <c r="R27" s="13" t="s">
        <v>207</v>
      </c>
    </row>
    <row r="28" spans="1:18" x14ac:dyDescent="0.25">
      <c r="A28" s="13" t="s">
        <v>39</v>
      </c>
      <c r="D28" s="13" t="s">
        <v>264</v>
      </c>
      <c r="E28" s="13" t="s">
        <v>55</v>
      </c>
      <c r="F28" s="13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 t="s">
        <v>207</v>
      </c>
      <c r="M28" s="13" t="s">
        <v>207</v>
      </c>
      <c r="N28" s="13" t="s">
        <v>207</v>
      </c>
      <c r="O28" s="13" t="s">
        <v>207</v>
      </c>
      <c r="P28" s="13" t="s">
        <v>207</v>
      </c>
      <c r="Q28" s="13" t="s">
        <v>207</v>
      </c>
      <c r="R28" s="13" t="s">
        <v>207</v>
      </c>
    </row>
    <row r="29" spans="1:18" x14ac:dyDescent="0.25">
      <c r="A29" s="13" t="s">
        <v>39</v>
      </c>
      <c r="D29" s="13" t="s">
        <v>297</v>
      </c>
      <c r="E29" s="13" t="s">
        <v>56</v>
      </c>
      <c r="F29" s="13" t="s">
        <v>49</v>
      </c>
      <c r="G29" s="13" t="s">
        <v>604</v>
      </c>
      <c r="H29" s="13" t="s">
        <v>605</v>
      </c>
      <c r="I29" s="13" t="s">
        <v>606</v>
      </c>
      <c r="J29" s="13" t="s">
        <v>607</v>
      </c>
      <c r="K29" s="13" t="s">
        <v>608</v>
      </c>
      <c r="L29" s="13" t="s">
        <v>609</v>
      </c>
      <c r="M29" s="13" t="s">
        <v>610</v>
      </c>
      <c r="N29" s="13" t="s">
        <v>611</v>
      </c>
      <c r="O29" s="13" t="s">
        <v>612</v>
      </c>
      <c r="P29" s="13" t="s">
        <v>613</v>
      </c>
      <c r="Q29" s="13" t="s">
        <v>614</v>
      </c>
      <c r="R29" s="13" t="s">
        <v>615</v>
      </c>
    </row>
    <row r="30" spans="1:18" x14ac:dyDescent="0.25">
      <c r="A30" s="13" t="s">
        <v>39</v>
      </c>
      <c r="D30" s="13" t="s">
        <v>298</v>
      </c>
      <c r="E30" s="13" t="s">
        <v>57</v>
      </c>
      <c r="F30" s="13" t="s">
        <v>42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 t="s">
        <v>207</v>
      </c>
      <c r="M30" s="13" t="s">
        <v>207</v>
      </c>
      <c r="N30" s="13" t="s">
        <v>207</v>
      </c>
      <c r="O30" s="13" t="s">
        <v>207</v>
      </c>
      <c r="P30" s="13" t="s">
        <v>207</v>
      </c>
      <c r="Q30" s="13" t="s">
        <v>207</v>
      </c>
      <c r="R30" s="13" t="s">
        <v>207</v>
      </c>
    </row>
    <row r="31" spans="1:18" x14ac:dyDescent="0.25">
      <c r="A31" s="13" t="s">
        <v>39</v>
      </c>
      <c r="D31" s="13" t="s">
        <v>299</v>
      </c>
      <c r="E31" s="13" t="s">
        <v>300</v>
      </c>
      <c r="F31" s="13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 t="s">
        <v>207</v>
      </c>
      <c r="M31" s="13" t="s">
        <v>207</v>
      </c>
      <c r="N31" s="13" t="s">
        <v>207</v>
      </c>
      <c r="O31" s="13" t="s">
        <v>207</v>
      </c>
      <c r="P31" s="13" t="s">
        <v>207</v>
      </c>
      <c r="Q31" s="13" t="s">
        <v>207</v>
      </c>
      <c r="R31" s="13" t="s">
        <v>207</v>
      </c>
    </row>
    <row r="32" spans="1:18" x14ac:dyDescent="0.25">
      <c r="A32" s="13" t="s">
        <v>39</v>
      </c>
      <c r="D32" s="13" t="s">
        <v>301</v>
      </c>
      <c r="E32" s="13" t="s">
        <v>58</v>
      </c>
      <c r="F32" s="13" t="s">
        <v>49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 t="s">
        <v>207</v>
      </c>
      <c r="M32" s="13" t="s">
        <v>207</v>
      </c>
      <c r="N32" s="13" t="s">
        <v>207</v>
      </c>
      <c r="O32" s="13" t="s">
        <v>207</v>
      </c>
      <c r="P32" s="13" t="s">
        <v>207</v>
      </c>
      <c r="Q32" s="13" t="s">
        <v>207</v>
      </c>
      <c r="R32" s="13" t="s">
        <v>207</v>
      </c>
    </row>
    <row r="33" spans="1:18" x14ac:dyDescent="0.25">
      <c r="A33" s="13" t="s">
        <v>39</v>
      </c>
      <c r="D33" s="13" t="s">
        <v>302</v>
      </c>
      <c r="E33" s="13" t="s">
        <v>59</v>
      </c>
      <c r="F33" s="13" t="s">
        <v>42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 t="s">
        <v>207</v>
      </c>
      <c r="M33" s="13" t="s">
        <v>207</v>
      </c>
      <c r="N33" s="13" t="s">
        <v>207</v>
      </c>
      <c r="O33" s="13" t="s">
        <v>207</v>
      </c>
      <c r="P33" s="13" t="s">
        <v>207</v>
      </c>
      <c r="Q33" s="13" t="s">
        <v>207</v>
      </c>
      <c r="R33" s="13" t="s">
        <v>207</v>
      </c>
    </row>
    <row r="34" spans="1:18" x14ac:dyDescent="0.25">
      <c r="A34" s="13" t="s">
        <v>39</v>
      </c>
      <c r="D34" s="13" t="s">
        <v>303</v>
      </c>
      <c r="E34" s="13" t="s">
        <v>502</v>
      </c>
      <c r="F34" s="13" t="s">
        <v>46</v>
      </c>
      <c r="G34" s="13" t="s">
        <v>616</v>
      </c>
      <c r="H34" s="13" t="s">
        <v>617</v>
      </c>
      <c r="I34" s="13" t="s">
        <v>618</v>
      </c>
      <c r="J34" s="13" t="s">
        <v>619</v>
      </c>
      <c r="K34" s="13" t="s">
        <v>620</v>
      </c>
      <c r="L34" s="13" t="s">
        <v>621</v>
      </c>
      <c r="M34" s="13" t="s">
        <v>622</v>
      </c>
      <c r="N34" s="13" t="s">
        <v>623</v>
      </c>
      <c r="O34" s="13" t="s">
        <v>624</v>
      </c>
      <c r="P34" s="13" t="s">
        <v>625</v>
      </c>
      <c r="Q34" s="13" t="s">
        <v>626</v>
      </c>
      <c r="R34" s="13" t="s">
        <v>627</v>
      </c>
    </row>
    <row r="35" spans="1:18" x14ac:dyDescent="0.25">
      <c r="A35" s="13" t="s">
        <v>39</v>
      </c>
      <c r="D35" s="13" t="s">
        <v>304</v>
      </c>
      <c r="E35" s="13" t="s">
        <v>503</v>
      </c>
      <c r="F35" s="13" t="s">
        <v>46</v>
      </c>
      <c r="G35" s="13" t="s">
        <v>628</v>
      </c>
      <c r="H35" s="13" t="s">
        <v>629</v>
      </c>
      <c r="I35" s="13" t="s">
        <v>630</v>
      </c>
      <c r="J35" s="13" t="s">
        <v>631</v>
      </c>
      <c r="K35" s="13" t="s">
        <v>632</v>
      </c>
      <c r="L35" s="13" t="s">
        <v>633</v>
      </c>
      <c r="M35" s="13" t="s">
        <v>634</v>
      </c>
      <c r="N35" s="13" t="s">
        <v>635</v>
      </c>
      <c r="O35" s="13" t="s">
        <v>636</v>
      </c>
      <c r="P35" s="13" t="s">
        <v>637</v>
      </c>
      <c r="Q35" s="13" t="s">
        <v>638</v>
      </c>
      <c r="R35" s="13" t="s">
        <v>639</v>
      </c>
    </row>
    <row r="36" spans="1:18" x14ac:dyDescent="0.25">
      <c r="A36" s="13" t="s">
        <v>39</v>
      </c>
      <c r="D36" s="13" t="s">
        <v>305</v>
      </c>
      <c r="E36" s="13" t="s">
        <v>504</v>
      </c>
      <c r="F36" s="13" t="s">
        <v>46</v>
      </c>
      <c r="G36" s="13" t="s">
        <v>640</v>
      </c>
      <c r="H36" s="13" t="s">
        <v>640</v>
      </c>
      <c r="I36" s="13" t="s">
        <v>640</v>
      </c>
      <c r="J36" s="13" t="s">
        <v>640</v>
      </c>
      <c r="K36" s="13" t="s">
        <v>640</v>
      </c>
      <c r="L36" s="13" t="s">
        <v>640</v>
      </c>
      <c r="M36" s="13" t="s">
        <v>640</v>
      </c>
      <c r="N36" s="13" t="s">
        <v>640</v>
      </c>
      <c r="O36" s="13" t="s">
        <v>640</v>
      </c>
      <c r="P36" s="13" t="s">
        <v>640</v>
      </c>
      <c r="Q36" s="13" t="s">
        <v>640</v>
      </c>
      <c r="R36" s="13" t="s">
        <v>640</v>
      </c>
    </row>
    <row r="37" spans="1:18" x14ac:dyDescent="0.25">
      <c r="A37" s="13" t="s">
        <v>39</v>
      </c>
      <c r="D37" s="13" t="s">
        <v>545</v>
      </c>
      <c r="E37" s="13" t="s">
        <v>546</v>
      </c>
      <c r="F37" s="13" t="s">
        <v>46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 t="s">
        <v>207</v>
      </c>
      <c r="M37" s="13" t="s">
        <v>207</v>
      </c>
      <c r="N37" s="13" t="s">
        <v>207</v>
      </c>
      <c r="O37" s="13" t="s">
        <v>207</v>
      </c>
      <c r="P37" s="13" t="s">
        <v>207</v>
      </c>
      <c r="Q37" s="13" t="s">
        <v>207</v>
      </c>
      <c r="R37" s="13" t="s">
        <v>207</v>
      </c>
    </row>
    <row r="38" spans="1:18" x14ac:dyDescent="0.25">
      <c r="A38" s="13" t="s">
        <v>39</v>
      </c>
      <c r="D38" s="13" t="s">
        <v>547</v>
      </c>
      <c r="E38" s="13" t="s">
        <v>548</v>
      </c>
      <c r="F38" s="13" t="s">
        <v>46</v>
      </c>
      <c r="G38" s="13" t="s">
        <v>641</v>
      </c>
      <c r="H38" s="13" t="s">
        <v>642</v>
      </c>
      <c r="I38" s="13" t="s">
        <v>643</v>
      </c>
      <c r="J38" s="13" t="s">
        <v>644</v>
      </c>
      <c r="K38" s="13" t="s">
        <v>645</v>
      </c>
      <c r="L38" s="13" t="s">
        <v>646</v>
      </c>
      <c r="M38" s="13" t="s">
        <v>647</v>
      </c>
      <c r="N38" s="13" t="s">
        <v>648</v>
      </c>
      <c r="O38" s="13" t="s">
        <v>649</v>
      </c>
      <c r="P38" s="13" t="s">
        <v>650</v>
      </c>
      <c r="Q38" s="13" t="s">
        <v>651</v>
      </c>
      <c r="R38" s="13" t="s">
        <v>652</v>
      </c>
    </row>
    <row r="39" spans="1:18" x14ac:dyDescent="0.25">
      <c r="A39" s="13" t="s">
        <v>39</v>
      </c>
      <c r="D39" s="13" t="s">
        <v>549</v>
      </c>
      <c r="E39" s="13" t="s">
        <v>550</v>
      </c>
      <c r="F39" s="13" t="s">
        <v>46</v>
      </c>
      <c r="G39" s="13" t="s">
        <v>653</v>
      </c>
      <c r="H39" s="13" t="s">
        <v>653</v>
      </c>
      <c r="I39" s="13" t="s">
        <v>653</v>
      </c>
      <c r="J39" s="13" t="s">
        <v>653</v>
      </c>
      <c r="K39" s="13" t="s">
        <v>653</v>
      </c>
      <c r="L39" s="13" t="s">
        <v>653</v>
      </c>
      <c r="M39" s="13" t="s">
        <v>653</v>
      </c>
      <c r="N39" s="13" t="s">
        <v>653</v>
      </c>
      <c r="O39" s="13" t="s">
        <v>653</v>
      </c>
      <c r="P39" s="13" t="s">
        <v>653</v>
      </c>
      <c r="Q39" s="13" t="s">
        <v>653</v>
      </c>
      <c r="R39" s="13" t="s">
        <v>653</v>
      </c>
    </row>
    <row r="40" spans="1:18" x14ac:dyDescent="0.25">
      <c r="A40" s="13" t="s">
        <v>39</v>
      </c>
      <c r="D40" s="13" t="s">
        <v>306</v>
      </c>
      <c r="E40" s="13" t="s">
        <v>60</v>
      </c>
      <c r="F40" s="13" t="s">
        <v>49</v>
      </c>
      <c r="G40" s="13" t="s">
        <v>654</v>
      </c>
      <c r="H40" s="13" t="s">
        <v>655</v>
      </c>
      <c r="I40" s="13" t="s">
        <v>656</v>
      </c>
      <c r="J40" s="13" t="s">
        <v>657</v>
      </c>
      <c r="K40" s="13" t="s">
        <v>658</v>
      </c>
      <c r="L40" s="13" t="s">
        <v>659</v>
      </c>
      <c r="M40" s="13" t="s">
        <v>660</v>
      </c>
      <c r="N40" s="13" t="s">
        <v>661</v>
      </c>
      <c r="O40" s="13" t="s">
        <v>662</v>
      </c>
      <c r="P40" s="13" t="s">
        <v>663</v>
      </c>
      <c r="Q40" s="13" t="s">
        <v>664</v>
      </c>
      <c r="R40" s="13" t="s">
        <v>665</v>
      </c>
    </row>
    <row r="41" spans="1:18" x14ac:dyDescent="0.25">
      <c r="A41" s="13" t="s">
        <v>39</v>
      </c>
      <c r="D41" s="13" t="s">
        <v>307</v>
      </c>
      <c r="E41" s="13" t="s">
        <v>61</v>
      </c>
      <c r="F41" s="13" t="s">
        <v>49</v>
      </c>
      <c r="G41" s="13" t="s">
        <v>666</v>
      </c>
      <c r="H41" s="13" t="s">
        <v>667</v>
      </c>
      <c r="I41" s="13" t="s">
        <v>668</v>
      </c>
      <c r="J41" s="13" t="s">
        <v>669</v>
      </c>
      <c r="K41" s="13" t="s">
        <v>670</v>
      </c>
      <c r="L41" s="13" t="s">
        <v>671</v>
      </c>
      <c r="M41" s="13" t="s">
        <v>672</v>
      </c>
      <c r="N41" s="13" t="s">
        <v>673</v>
      </c>
      <c r="O41" s="13" t="s">
        <v>674</v>
      </c>
      <c r="P41" s="13" t="s">
        <v>675</v>
      </c>
      <c r="Q41" s="13" t="s">
        <v>676</v>
      </c>
      <c r="R41" s="13" t="s">
        <v>677</v>
      </c>
    </row>
    <row r="42" spans="1:18" x14ac:dyDescent="0.25">
      <c r="A42" s="13" t="s">
        <v>39</v>
      </c>
      <c r="D42" s="13" t="s">
        <v>308</v>
      </c>
      <c r="E42" s="13" t="s">
        <v>62</v>
      </c>
      <c r="F42" s="13" t="s">
        <v>42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 t="s">
        <v>207</v>
      </c>
      <c r="M42" s="13" t="s">
        <v>207</v>
      </c>
      <c r="N42" s="13" t="s">
        <v>207</v>
      </c>
      <c r="O42" s="13" t="s">
        <v>207</v>
      </c>
      <c r="P42" s="13" t="s">
        <v>207</v>
      </c>
      <c r="Q42" s="13" t="s">
        <v>207</v>
      </c>
      <c r="R42" s="13" t="s">
        <v>207</v>
      </c>
    </row>
    <row r="43" spans="1:18" x14ac:dyDescent="0.25">
      <c r="A43" s="13" t="s">
        <v>39</v>
      </c>
      <c r="D43" s="13" t="s">
        <v>309</v>
      </c>
      <c r="E43" s="13" t="s">
        <v>63</v>
      </c>
      <c r="F43" s="13" t="s">
        <v>42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 t="s">
        <v>207</v>
      </c>
      <c r="M43" s="13" t="s">
        <v>207</v>
      </c>
      <c r="N43" s="13" t="s">
        <v>207</v>
      </c>
      <c r="O43" s="13" t="s">
        <v>207</v>
      </c>
      <c r="P43" s="13" t="s">
        <v>207</v>
      </c>
      <c r="Q43" s="13" t="s">
        <v>207</v>
      </c>
      <c r="R43" s="13" t="s">
        <v>207</v>
      </c>
    </row>
    <row r="44" spans="1:18" x14ac:dyDescent="0.25">
      <c r="A44" s="13" t="s">
        <v>39</v>
      </c>
      <c r="D44" s="13" t="s">
        <v>310</v>
      </c>
      <c r="E44" s="13" t="s">
        <v>63</v>
      </c>
      <c r="F44" s="13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 t="s">
        <v>207</v>
      </c>
      <c r="M44" s="13" t="s">
        <v>207</v>
      </c>
      <c r="N44" s="13" t="s">
        <v>207</v>
      </c>
      <c r="O44" s="13" t="s">
        <v>207</v>
      </c>
      <c r="P44" s="13" t="s">
        <v>207</v>
      </c>
      <c r="Q44" s="13" t="s">
        <v>207</v>
      </c>
      <c r="R44" s="13" t="s">
        <v>207</v>
      </c>
    </row>
    <row r="45" spans="1:18" x14ac:dyDescent="0.25">
      <c r="A45" s="13" t="s">
        <v>39</v>
      </c>
      <c r="D45" s="13" t="s">
        <v>311</v>
      </c>
      <c r="E45" s="13" t="s">
        <v>64</v>
      </c>
      <c r="F45" s="13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 t="s">
        <v>207</v>
      </c>
      <c r="M45" s="13" t="s">
        <v>207</v>
      </c>
      <c r="N45" s="13" t="s">
        <v>207</v>
      </c>
      <c r="O45" s="13" t="s">
        <v>207</v>
      </c>
      <c r="P45" s="13" t="s">
        <v>207</v>
      </c>
      <c r="Q45" s="13" t="s">
        <v>207</v>
      </c>
      <c r="R45" s="13" t="s">
        <v>207</v>
      </c>
    </row>
    <row r="46" spans="1:18" x14ac:dyDescent="0.25">
      <c r="A46" s="13" t="s">
        <v>39</v>
      </c>
      <c r="D46" s="13" t="s">
        <v>312</v>
      </c>
      <c r="E46" s="13" t="s">
        <v>65</v>
      </c>
      <c r="F46" s="13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 t="s">
        <v>207</v>
      </c>
      <c r="M46" s="13" t="s">
        <v>207</v>
      </c>
      <c r="N46" s="13" t="s">
        <v>207</v>
      </c>
      <c r="O46" s="13" t="s">
        <v>207</v>
      </c>
      <c r="P46" s="13" t="s">
        <v>207</v>
      </c>
      <c r="Q46" s="13" t="s">
        <v>207</v>
      </c>
      <c r="R46" s="13" t="s">
        <v>207</v>
      </c>
    </row>
    <row r="47" spans="1:18" x14ac:dyDescent="0.25">
      <c r="A47" s="13" t="s">
        <v>39</v>
      </c>
      <c r="D47" s="13" t="s">
        <v>313</v>
      </c>
      <c r="E47" s="13" t="s">
        <v>66</v>
      </c>
      <c r="F47" s="13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 t="s">
        <v>207</v>
      </c>
      <c r="M47" s="13" t="s">
        <v>207</v>
      </c>
      <c r="N47" s="13" t="s">
        <v>207</v>
      </c>
      <c r="O47" s="13" t="s">
        <v>207</v>
      </c>
      <c r="P47" s="13" t="s">
        <v>207</v>
      </c>
      <c r="Q47" s="13" t="s">
        <v>207</v>
      </c>
      <c r="R47" s="13" t="s">
        <v>207</v>
      </c>
    </row>
    <row r="48" spans="1:18" x14ac:dyDescent="0.25">
      <c r="A48" s="13" t="s">
        <v>39</v>
      </c>
      <c r="D48" s="13" t="s">
        <v>314</v>
      </c>
      <c r="E48" s="13" t="s">
        <v>67</v>
      </c>
      <c r="F48" s="13" t="s">
        <v>49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 t="s">
        <v>207</v>
      </c>
      <c r="M48" s="13" t="s">
        <v>207</v>
      </c>
      <c r="N48" s="13" t="s">
        <v>207</v>
      </c>
      <c r="O48" s="13" t="s">
        <v>207</v>
      </c>
      <c r="P48" s="13" t="s">
        <v>207</v>
      </c>
      <c r="Q48" s="13" t="s">
        <v>207</v>
      </c>
      <c r="R48" s="13" t="s">
        <v>207</v>
      </c>
    </row>
    <row r="49" spans="1:18" x14ac:dyDescent="0.25">
      <c r="A49" s="13" t="s">
        <v>39</v>
      </c>
      <c r="D49" s="13" t="s">
        <v>315</v>
      </c>
      <c r="E49" s="13" t="s">
        <v>68</v>
      </c>
      <c r="F49" s="13" t="s">
        <v>42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 t="s">
        <v>207</v>
      </c>
      <c r="M49" s="13" t="s">
        <v>207</v>
      </c>
      <c r="N49" s="13" t="s">
        <v>207</v>
      </c>
      <c r="O49" s="13" t="s">
        <v>207</v>
      </c>
      <c r="P49" s="13" t="s">
        <v>207</v>
      </c>
      <c r="Q49" s="13" t="s">
        <v>207</v>
      </c>
      <c r="R49" s="13" t="s">
        <v>207</v>
      </c>
    </row>
    <row r="50" spans="1:18" x14ac:dyDescent="0.25">
      <c r="A50" s="13" t="s">
        <v>39</v>
      </c>
      <c r="D50" s="13" t="s">
        <v>316</v>
      </c>
      <c r="E50" s="13" t="s">
        <v>68</v>
      </c>
      <c r="F50" s="13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 t="s">
        <v>207</v>
      </c>
      <c r="M50" s="13" t="s">
        <v>207</v>
      </c>
      <c r="N50" s="13" t="s">
        <v>207</v>
      </c>
      <c r="O50" s="13" t="s">
        <v>207</v>
      </c>
      <c r="P50" s="13" t="s">
        <v>207</v>
      </c>
      <c r="Q50" s="13" t="s">
        <v>207</v>
      </c>
      <c r="R50" s="13" t="s">
        <v>207</v>
      </c>
    </row>
    <row r="51" spans="1:18" x14ac:dyDescent="0.25">
      <c r="A51" s="13" t="s">
        <v>39</v>
      </c>
      <c r="D51" s="13" t="s">
        <v>317</v>
      </c>
      <c r="E51" s="13" t="s">
        <v>64</v>
      </c>
      <c r="F51" s="13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 t="s">
        <v>207</v>
      </c>
      <c r="M51" s="13" t="s">
        <v>207</v>
      </c>
      <c r="N51" s="13" t="s">
        <v>207</v>
      </c>
      <c r="O51" s="13" t="s">
        <v>207</v>
      </c>
      <c r="P51" s="13" t="s">
        <v>207</v>
      </c>
      <c r="Q51" s="13" t="s">
        <v>207</v>
      </c>
      <c r="R51" s="13" t="s">
        <v>207</v>
      </c>
    </row>
    <row r="52" spans="1:18" x14ac:dyDescent="0.25">
      <c r="A52" s="13" t="s">
        <v>39</v>
      </c>
      <c r="D52" s="13" t="s">
        <v>318</v>
      </c>
      <c r="E52" s="13" t="s">
        <v>65</v>
      </c>
      <c r="F52" s="13" t="s">
        <v>46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 t="s">
        <v>207</v>
      </c>
      <c r="M52" s="13" t="s">
        <v>207</v>
      </c>
      <c r="N52" s="13" t="s">
        <v>207</v>
      </c>
      <c r="O52" s="13" t="s">
        <v>207</v>
      </c>
      <c r="P52" s="13" t="s">
        <v>207</v>
      </c>
      <c r="Q52" s="13" t="s">
        <v>207</v>
      </c>
      <c r="R52" s="13" t="s">
        <v>207</v>
      </c>
    </row>
    <row r="53" spans="1:18" x14ac:dyDescent="0.25">
      <c r="A53" s="13" t="s">
        <v>39</v>
      </c>
      <c r="D53" s="13" t="s">
        <v>319</v>
      </c>
      <c r="E53" s="13" t="s">
        <v>69</v>
      </c>
      <c r="F53" s="13" t="s">
        <v>46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 t="s">
        <v>207</v>
      </c>
      <c r="M53" s="13" t="s">
        <v>207</v>
      </c>
      <c r="N53" s="13" t="s">
        <v>207</v>
      </c>
      <c r="O53" s="13" t="s">
        <v>207</v>
      </c>
      <c r="P53" s="13" t="s">
        <v>207</v>
      </c>
      <c r="Q53" s="13" t="s">
        <v>207</v>
      </c>
      <c r="R53" s="13" t="s">
        <v>207</v>
      </c>
    </row>
    <row r="54" spans="1:18" x14ac:dyDescent="0.25">
      <c r="A54" s="13" t="s">
        <v>39</v>
      </c>
      <c r="D54" s="13" t="s">
        <v>320</v>
      </c>
      <c r="E54" s="13" t="s">
        <v>70</v>
      </c>
      <c r="F54" s="13" t="s">
        <v>49</v>
      </c>
      <c r="G54" s="13" t="s">
        <v>207</v>
      </c>
      <c r="H54" s="13" t="s">
        <v>207</v>
      </c>
      <c r="I54" s="13" t="s">
        <v>207</v>
      </c>
      <c r="J54" s="13" t="s">
        <v>207</v>
      </c>
      <c r="K54" s="13" t="s">
        <v>207</v>
      </c>
      <c r="L54" s="13" t="s">
        <v>207</v>
      </c>
      <c r="M54" s="13" t="s">
        <v>207</v>
      </c>
      <c r="N54" s="13" t="s">
        <v>207</v>
      </c>
      <c r="O54" s="13" t="s">
        <v>207</v>
      </c>
      <c r="P54" s="13" t="s">
        <v>207</v>
      </c>
      <c r="Q54" s="13" t="s">
        <v>207</v>
      </c>
      <c r="R54" s="13" t="s">
        <v>207</v>
      </c>
    </row>
    <row r="55" spans="1:18" x14ac:dyDescent="0.25">
      <c r="A55" s="13" t="s">
        <v>39</v>
      </c>
      <c r="D55" s="13" t="s">
        <v>321</v>
      </c>
      <c r="E55" s="13" t="s">
        <v>71</v>
      </c>
      <c r="F55" s="13" t="s">
        <v>42</v>
      </c>
      <c r="G55" s="13" t="s">
        <v>207</v>
      </c>
      <c r="H55" s="13" t="s">
        <v>207</v>
      </c>
      <c r="I55" s="13" t="s">
        <v>207</v>
      </c>
      <c r="J55" s="13" t="s">
        <v>207</v>
      </c>
      <c r="K55" s="13" t="s">
        <v>207</v>
      </c>
      <c r="L55" s="13" t="s">
        <v>207</v>
      </c>
      <c r="M55" s="13" t="s">
        <v>207</v>
      </c>
      <c r="N55" s="13" t="s">
        <v>207</v>
      </c>
      <c r="O55" s="13" t="s">
        <v>207</v>
      </c>
      <c r="P55" s="13" t="s">
        <v>207</v>
      </c>
      <c r="Q55" s="13" t="s">
        <v>207</v>
      </c>
      <c r="R55" s="13" t="s">
        <v>207</v>
      </c>
    </row>
    <row r="56" spans="1:18" x14ac:dyDescent="0.25">
      <c r="A56" s="13" t="s">
        <v>39</v>
      </c>
      <c r="D56" s="13" t="s">
        <v>322</v>
      </c>
      <c r="E56" s="13" t="s">
        <v>71</v>
      </c>
      <c r="F56" s="13" t="s">
        <v>46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 t="s">
        <v>207</v>
      </c>
      <c r="M56" s="13" t="s">
        <v>207</v>
      </c>
      <c r="N56" s="13" t="s">
        <v>207</v>
      </c>
      <c r="O56" s="13" t="s">
        <v>207</v>
      </c>
      <c r="P56" s="13" t="s">
        <v>207</v>
      </c>
      <c r="Q56" s="13" t="s">
        <v>207</v>
      </c>
      <c r="R56" s="13" t="s">
        <v>207</v>
      </c>
    </row>
    <row r="57" spans="1:18" x14ac:dyDescent="0.25">
      <c r="A57" s="13" t="s">
        <v>39</v>
      </c>
      <c r="D57" s="13" t="s">
        <v>323</v>
      </c>
      <c r="E57" s="13" t="s">
        <v>64</v>
      </c>
      <c r="F57" s="13" t="s">
        <v>46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 t="s">
        <v>207</v>
      </c>
      <c r="M57" s="13" t="s">
        <v>207</v>
      </c>
      <c r="N57" s="13" t="s">
        <v>207</v>
      </c>
      <c r="O57" s="13" t="s">
        <v>207</v>
      </c>
      <c r="P57" s="13" t="s">
        <v>207</v>
      </c>
      <c r="Q57" s="13" t="s">
        <v>207</v>
      </c>
      <c r="R57" s="13" t="s">
        <v>207</v>
      </c>
    </row>
    <row r="58" spans="1:18" x14ac:dyDescent="0.25">
      <c r="A58" s="13" t="s">
        <v>39</v>
      </c>
      <c r="D58" s="13" t="s">
        <v>324</v>
      </c>
      <c r="E58" s="13" t="s">
        <v>65</v>
      </c>
      <c r="F58" s="13" t="s">
        <v>46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 t="s">
        <v>207</v>
      </c>
      <c r="M58" s="13" t="s">
        <v>207</v>
      </c>
      <c r="N58" s="13" t="s">
        <v>207</v>
      </c>
      <c r="O58" s="13" t="s">
        <v>207</v>
      </c>
      <c r="P58" s="13" t="s">
        <v>207</v>
      </c>
      <c r="Q58" s="13" t="s">
        <v>207</v>
      </c>
      <c r="R58" s="13" t="s">
        <v>207</v>
      </c>
    </row>
    <row r="59" spans="1:18" x14ac:dyDescent="0.25">
      <c r="A59" s="13" t="s">
        <v>39</v>
      </c>
      <c r="D59" s="13" t="s">
        <v>325</v>
      </c>
      <c r="E59" s="13" t="s">
        <v>72</v>
      </c>
      <c r="F59" s="13" t="s">
        <v>46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 t="s">
        <v>207</v>
      </c>
      <c r="M59" s="13" t="s">
        <v>207</v>
      </c>
      <c r="N59" s="13" t="s">
        <v>207</v>
      </c>
      <c r="O59" s="13" t="s">
        <v>207</v>
      </c>
      <c r="P59" s="13" t="s">
        <v>207</v>
      </c>
      <c r="Q59" s="13" t="s">
        <v>207</v>
      </c>
      <c r="R59" s="13" t="s">
        <v>207</v>
      </c>
    </row>
    <row r="60" spans="1:18" x14ac:dyDescent="0.25">
      <c r="A60" s="13" t="s">
        <v>39</v>
      </c>
      <c r="D60" s="13" t="s">
        <v>326</v>
      </c>
      <c r="E60" s="13" t="s">
        <v>73</v>
      </c>
      <c r="F60" s="13" t="s">
        <v>49</v>
      </c>
      <c r="G60" s="13" t="s">
        <v>207</v>
      </c>
      <c r="H60" s="13" t="s">
        <v>207</v>
      </c>
      <c r="I60" s="13" t="s">
        <v>207</v>
      </c>
      <c r="J60" s="13" t="s">
        <v>207</v>
      </c>
      <c r="K60" s="13" t="s">
        <v>207</v>
      </c>
      <c r="L60" s="13" t="s">
        <v>207</v>
      </c>
      <c r="M60" s="13" t="s">
        <v>207</v>
      </c>
      <c r="N60" s="13" t="s">
        <v>207</v>
      </c>
      <c r="O60" s="13" t="s">
        <v>207</v>
      </c>
      <c r="P60" s="13" t="s">
        <v>207</v>
      </c>
      <c r="Q60" s="13" t="s">
        <v>207</v>
      </c>
      <c r="R60" s="13" t="s">
        <v>207</v>
      </c>
    </row>
    <row r="61" spans="1:18" x14ac:dyDescent="0.25">
      <c r="A61" s="13" t="s">
        <v>39</v>
      </c>
      <c r="D61" s="13" t="s">
        <v>327</v>
      </c>
      <c r="E61" s="13" t="s">
        <v>74</v>
      </c>
      <c r="F61" s="13" t="s">
        <v>49</v>
      </c>
      <c r="G61" s="13" t="s">
        <v>207</v>
      </c>
      <c r="H61" s="13" t="s">
        <v>207</v>
      </c>
      <c r="I61" s="13" t="s">
        <v>207</v>
      </c>
      <c r="J61" s="13" t="s">
        <v>207</v>
      </c>
      <c r="K61" s="13" t="s">
        <v>207</v>
      </c>
      <c r="L61" s="13" t="s">
        <v>207</v>
      </c>
      <c r="M61" s="13" t="s">
        <v>207</v>
      </c>
      <c r="N61" s="13" t="s">
        <v>207</v>
      </c>
      <c r="O61" s="13" t="s">
        <v>207</v>
      </c>
      <c r="P61" s="13" t="s">
        <v>207</v>
      </c>
      <c r="Q61" s="13" t="s">
        <v>207</v>
      </c>
      <c r="R61" s="13" t="s">
        <v>207</v>
      </c>
    </row>
    <row r="62" spans="1:18" x14ac:dyDescent="0.25">
      <c r="A62" s="13" t="s">
        <v>39</v>
      </c>
      <c r="D62" s="13" t="s">
        <v>328</v>
      </c>
      <c r="E62" s="13" t="s">
        <v>551</v>
      </c>
      <c r="F62" s="13" t="s">
        <v>49</v>
      </c>
      <c r="G62" s="13" t="s">
        <v>666</v>
      </c>
      <c r="H62" s="13" t="s">
        <v>667</v>
      </c>
      <c r="I62" s="13" t="s">
        <v>668</v>
      </c>
      <c r="J62" s="13" t="s">
        <v>669</v>
      </c>
      <c r="K62" s="13" t="s">
        <v>670</v>
      </c>
      <c r="L62" s="13" t="s">
        <v>671</v>
      </c>
      <c r="M62" s="13" t="s">
        <v>672</v>
      </c>
      <c r="N62" s="13" t="s">
        <v>673</v>
      </c>
      <c r="O62" s="13" t="s">
        <v>674</v>
      </c>
      <c r="P62" s="13" t="s">
        <v>675</v>
      </c>
      <c r="Q62" s="13" t="s">
        <v>676</v>
      </c>
      <c r="R62" s="13" t="s">
        <v>677</v>
      </c>
    </row>
    <row r="63" spans="1:18" x14ac:dyDescent="0.25">
      <c r="A63" s="13" t="s">
        <v>39</v>
      </c>
      <c r="D63" s="13" t="s">
        <v>260</v>
      </c>
      <c r="E63" s="13" t="s">
        <v>552</v>
      </c>
      <c r="F63" s="13" t="s">
        <v>75</v>
      </c>
      <c r="G63" s="13" t="s">
        <v>207</v>
      </c>
      <c r="H63" s="13" t="s">
        <v>207</v>
      </c>
      <c r="I63" s="13" t="s">
        <v>207</v>
      </c>
      <c r="J63" s="13" t="s">
        <v>207</v>
      </c>
      <c r="K63" s="13" t="s">
        <v>207</v>
      </c>
      <c r="L63" s="13" t="s">
        <v>207</v>
      </c>
      <c r="M63" s="13" t="s">
        <v>207</v>
      </c>
      <c r="N63" s="13" t="s">
        <v>207</v>
      </c>
      <c r="O63" s="13" t="s">
        <v>207</v>
      </c>
      <c r="P63" s="13" t="s">
        <v>207</v>
      </c>
      <c r="Q63" s="13" t="s">
        <v>207</v>
      </c>
      <c r="R63" s="13" t="s">
        <v>207</v>
      </c>
    </row>
    <row r="64" spans="1:18" x14ac:dyDescent="0.25">
      <c r="A64" s="13" t="s">
        <v>39</v>
      </c>
      <c r="D64" s="13" t="s">
        <v>329</v>
      </c>
      <c r="E64" s="13" t="s">
        <v>76</v>
      </c>
      <c r="F64" s="13" t="s">
        <v>42</v>
      </c>
      <c r="G64" s="13" t="s">
        <v>207</v>
      </c>
      <c r="H64" s="13" t="s">
        <v>207</v>
      </c>
      <c r="I64" s="13" t="s">
        <v>207</v>
      </c>
      <c r="J64" s="13" t="s">
        <v>207</v>
      </c>
      <c r="K64" s="13" t="s">
        <v>207</v>
      </c>
      <c r="L64" s="13" t="s">
        <v>207</v>
      </c>
      <c r="M64" s="13" t="s">
        <v>207</v>
      </c>
      <c r="N64" s="13" t="s">
        <v>207</v>
      </c>
      <c r="O64" s="13" t="s">
        <v>207</v>
      </c>
      <c r="P64" s="13" t="s">
        <v>207</v>
      </c>
      <c r="Q64" s="13" t="s">
        <v>207</v>
      </c>
      <c r="R64" s="13" t="s">
        <v>207</v>
      </c>
    </row>
    <row r="65" spans="1:18" x14ac:dyDescent="0.25">
      <c r="A65" s="13" t="s">
        <v>39</v>
      </c>
      <c r="D65" s="13" t="s">
        <v>330</v>
      </c>
      <c r="E65" s="13" t="s">
        <v>77</v>
      </c>
      <c r="F65" s="13" t="s">
        <v>42</v>
      </c>
      <c r="G65" s="13" t="s">
        <v>207</v>
      </c>
      <c r="H65" s="13" t="s">
        <v>207</v>
      </c>
      <c r="I65" s="13" t="s">
        <v>207</v>
      </c>
      <c r="J65" s="13" t="s">
        <v>207</v>
      </c>
      <c r="K65" s="13" t="s">
        <v>207</v>
      </c>
      <c r="L65" s="13" t="s">
        <v>207</v>
      </c>
      <c r="M65" s="13" t="s">
        <v>207</v>
      </c>
      <c r="N65" s="13" t="s">
        <v>207</v>
      </c>
      <c r="O65" s="13" t="s">
        <v>207</v>
      </c>
      <c r="P65" s="13" t="s">
        <v>207</v>
      </c>
      <c r="Q65" s="13" t="s">
        <v>207</v>
      </c>
      <c r="R65" s="13" t="s">
        <v>207</v>
      </c>
    </row>
    <row r="66" spans="1:18" x14ac:dyDescent="0.25">
      <c r="A66" s="13" t="s">
        <v>39</v>
      </c>
      <c r="D66" s="13" t="s">
        <v>331</v>
      </c>
      <c r="E66" s="13" t="s">
        <v>78</v>
      </c>
      <c r="F66" s="13" t="s">
        <v>46</v>
      </c>
      <c r="G66" s="13" t="s">
        <v>207</v>
      </c>
      <c r="H66" s="13" t="s">
        <v>207</v>
      </c>
      <c r="I66" s="13" t="s">
        <v>207</v>
      </c>
      <c r="J66" s="13" t="s">
        <v>207</v>
      </c>
      <c r="K66" s="13" t="s">
        <v>207</v>
      </c>
      <c r="L66" s="13" t="s">
        <v>207</v>
      </c>
      <c r="M66" s="13" t="s">
        <v>207</v>
      </c>
      <c r="N66" s="13" t="s">
        <v>207</v>
      </c>
      <c r="O66" s="13" t="s">
        <v>207</v>
      </c>
      <c r="P66" s="13" t="s">
        <v>207</v>
      </c>
      <c r="Q66" s="13" t="s">
        <v>207</v>
      </c>
      <c r="R66" s="13" t="s">
        <v>207</v>
      </c>
    </row>
    <row r="67" spans="1:18" x14ac:dyDescent="0.25">
      <c r="A67" s="13" t="s">
        <v>39</v>
      </c>
      <c r="D67" s="13" t="s">
        <v>332</v>
      </c>
      <c r="E67" s="13" t="s">
        <v>79</v>
      </c>
      <c r="F67" s="13" t="s">
        <v>42</v>
      </c>
      <c r="G67" s="13" t="s">
        <v>207</v>
      </c>
      <c r="H67" s="13" t="s">
        <v>207</v>
      </c>
      <c r="I67" s="13" t="s">
        <v>207</v>
      </c>
      <c r="J67" s="13" t="s">
        <v>207</v>
      </c>
      <c r="K67" s="13" t="s">
        <v>207</v>
      </c>
      <c r="L67" s="13" t="s">
        <v>207</v>
      </c>
      <c r="M67" s="13" t="s">
        <v>207</v>
      </c>
      <c r="N67" s="13" t="s">
        <v>207</v>
      </c>
      <c r="O67" s="13" t="s">
        <v>207</v>
      </c>
      <c r="P67" s="13" t="s">
        <v>207</v>
      </c>
      <c r="Q67" s="13" t="s">
        <v>207</v>
      </c>
      <c r="R67" s="13" t="s">
        <v>207</v>
      </c>
    </row>
    <row r="68" spans="1:18" x14ac:dyDescent="0.25">
      <c r="A68" s="13" t="s">
        <v>39</v>
      </c>
      <c r="D68" s="13" t="s">
        <v>333</v>
      </c>
      <c r="E68" s="13" t="s">
        <v>334</v>
      </c>
      <c r="F68" s="13" t="s">
        <v>46</v>
      </c>
      <c r="G68" s="13" t="s">
        <v>207</v>
      </c>
      <c r="H68" s="13" t="s">
        <v>207</v>
      </c>
      <c r="I68" s="13" t="s">
        <v>207</v>
      </c>
      <c r="J68" s="13" t="s">
        <v>207</v>
      </c>
      <c r="K68" s="13" t="s">
        <v>207</v>
      </c>
      <c r="L68" s="13" t="s">
        <v>207</v>
      </c>
      <c r="M68" s="13" t="s">
        <v>207</v>
      </c>
      <c r="N68" s="13" t="s">
        <v>207</v>
      </c>
      <c r="O68" s="13" t="s">
        <v>207</v>
      </c>
      <c r="P68" s="13" t="s">
        <v>207</v>
      </c>
      <c r="Q68" s="13" t="s">
        <v>207</v>
      </c>
      <c r="R68" s="13" t="s">
        <v>207</v>
      </c>
    </row>
    <row r="69" spans="1:18" x14ac:dyDescent="0.25">
      <c r="A69" s="13" t="s">
        <v>39</v>
      </c>
      <c r="D69" s="13" t="s">
        <v>335</v>
      </c>
      <c r="E69" s="13" t="s">
        <v>80</v>
      </c>
      <c r="F69" s="13" t="s">
        <v>49</v>
      </c>
      <c r="G69" s="13" t="s">
        <v>207</v>
      </c>
      <c r="H69" s="13" t="s">
        <v>207</v>
      </c>
      <c r="I69" s="13" t="s">
        <v>207</v>
      </c>
      <c r="J69" s="13" t="s">
        <v>207</v>
      </c>
      <c r="K69" s="13" t="s">
        <v>207</v>
      </c>
      <c r="L69" s="13" t="s">
        <v>207</v>
      </c>
      <c r="M69" s="13" t="s">
        <v>207</v>
      </c>
      <c r="N69" s="13" t="s">
        <v>207</v>
      </c>
      <c r="O69" s="13" t="s">
        <v>207</v>
      </c>
      <c r="P69" s="13" t="s">
        <v>207</v>
      </c>
      <c r="Q69" s="13" t="s">
        <v>207</v>
      </c>
      <c r="R69" s="13" t="s">
        <v>207</v>
      </c>
    </row>
    <row r="70" spans="1:18" x14ac:dyDescent="0.25">
      <c r="A70" s="13" t="s">
        <v>39</v>
      </c>
      <c r="D70" s="13" t="s">
        <v>336</v>
      </c>
      <c r="E70" s="13" t="s">
        <v>81</v>
      </c>
      <c r="F70" s="13" t="s">
        <v>42</v>
      </c>
      <c r="G70" s="13" t="s">
        <v>207</v>
      </c>
      <c r="H70" s="13" t="s">
        <v>207</v>
      </c>
      <c r="I70" s="13" t="s">
        <v>207</v>
      </c>
      <c r="J70" s="13" t="s">
        <v>207</v>
      </c>
      <c r="K70" s="13" t="s">
        <v>207</v>
      </c>
      <c r="L70" s="13" t="s">
        <v>207</v>
      </c>
      <c r="M70" s="13" t="s">
        <v>207</v>
      </c>
      <c r="N70" s="13" t="s">
        <v>207</v>
      </c>
      <c r="O70" s="13" t="s">
        <v>207</v>
      </c>
      <c r="P70" s="13" t="s">
        <v>207</v>
      </c>
      <c r="Q70" s="13" t="s">
        <v>207</v>
      </c>
      <c r="R70" s="13" t="s">
        <v>207</v>
      </c>
    </row>
    <row r="71" spans="1:18" x14ac:dyDescent="0.25">
      <c r="A71" s="13" t="s">
        <v>39</v>
      </c>
      <c r="D71" s="13" t="s">
        <v>337</v>
      </c>
      <c r="E71" s="13" t="s">
        <v>82</v>
      </c>
      <c r="F71" s="13" t="s">
        <v>46</v>
      </c>
      <c r="G71" s="13" t="s">
        <v>678</v>
      </c>
      <c r="H71" s="13" t="s">
        <v>679</v>
      </c>
      <c r="I71" s="13" t="s">
        <v>680</v>
      </c>
      <c r="J71" s="13" t="s">
        <v>681</v>
      </c>
      <c r="K71" s="13" t="s">
        <v>682</v>
      </c>
      <c r="L71" s="13" t="s">
        <v>683</v>
      </c>
      <c r="M71" s="13" t="s">
        <v>684</v>
      </c>
      <c r="N71" s="13" t="s">
        <v>685</v>
      </c>
      <c r="O71" s="13" t="s">
        <v>686</v>
      </c>
      <c r="P71" s="13" t="s">
        <v>687</v>
      </c>
      <c r="Q71" s="13" t="s">
        <v>688</v>
      </c>
      <c r="R71" s="13" t="s">
        <v>689</v>
      </c>
    </row>
    <row r="72" spans="1:18" x14ac:dyDescent="0.25">
      <c r="A72" s="13" t="s">
        <v>39</v>
      </c>
      <c r="D72" s="13" t="s">
        <v>338</v>
      </c>
      <c r="E72" s="13" t="s">
        <v>83</v>
      </c>
      <c r="F72" s="13" t="s">
        <v>46</v>
      </c>
      <c r="G72" s="13" t="s">
        <v>690</v>
      </c>
      <c r="H72" s="13" t="s">
        <v>690</v>
      </c>
      <c r="I72" s="13" t="s">
        <v>690</v>
      </c>
      <c r="J72" s="13" t="s">
        <v>690</v>
      </c>
      <c r="K72" s="13" t="s">
        <v>691</v>
      </c>
      <c r="L72" s="13" t="s">
        <v>691</v>
      </c>
      <c r="M72" s="13" t="s">
        <v>691</v>
      </c>
      <c r="N72" s="13" t="s">
        <v>691</v>
      </c>
      <c r="O72" s="13" t="s">
        <v>691</v>
      </c>
      <c r="P72" s="13" t="s">
        <v>691</v>
      </c>
      <c r="Q72" s="13" t="s">
        <v>691</v>
      </c>
      <c r="R72" s="13" t="s">
        <v>692</v>
      </c>
    </row>
    <row r="73" spans="1:18" x14ac:dyDescent="0.25">
      <c r="A73" s="13" t="s">
        <v>39</v>
      </c>
      <c r="D73" s="13" t="s">
        <v>339</v>
      </c>
      <c r="E73" s="13" t="s">
        <v>84</v>
      </c>
      <c r="F73" s="13" t="s">
        <v>46</v>
      </c>
      <c r="G73" s="13" t="s">
        <v>207</v>
      </c>
      <c r="H73" s="13" t="s">
        <v>207</v>
      </c>
      <c r="I73" s="13" t="s">
        <v>207</v>
      </c>
      <c r="J73" s="13" t="s">
        <v>207</v>
      </c>
      <c r="K73" s="13" t="s">
        <v>207</v>
      </c>
      <c r="L73" s="13" t="s">
        <v>207</v>
      </c>
      <c r="M73" s="13" t="s">
        <v>207</v>
      </c>
      <c r="N73" s="13" t="s">
        <v>207</v>
      </c>
      <c r="O73" s="13" t="s">
        <v>207</v>
      </c>
      <c r="P73" s="13" t="s">
        <v>207</v>
      </c>
      <c r="Q73" s="13" t="s">
        <v>207</v>
      </c>
      <c r="R73" s="13" t="s">
        <v>207</v>
      </c>
    </row>
    <row r="74" spans="1:18" x14ac:dyDescent="0.25">
      <c r="A74" s="13" t="s">
        <v>39</v>
      </c>
      <c r="D74" s="13" t="s">
        <v>340</v>
      </c>
      <c r="E74" s="13" t="s">
        <v>85</v>
      </c>
      <c r="F74" s="13" t="s">
        <v>49</v>
      </c>
      <c r="G74" s="13" t="s">
        <v>693</v>
      </c>
      <c r="H74" s="13" t="s">
        <v>694</v>
      </c>
      <c r="I74" s="13" t="s">
        <v>695</v>
      </c>
      <c r="J74" s="13" t="s">
        <v>696</v>
      </c>
      <c r="K74" s="13" t="s">
        <v>697</v>
      </c>
      <c r="L74" s="13" t="s">
        <v>698</v>
      </c>
      <c r="M74" s="13" t="s">
        <v>699</v>
      </c>
      <c r="N74" s="13" t="s">
        <v>700</v>
      </c>
      <c r="O74" s="13" t="s">
        <v>701</v>
      </c>
      <c r="P74" s="13" t="s">
        <v>702</v>
      </c>
      <c r="Q74" s="13" t="s">
        <v>703</v>
      </c>
      <c r="R74" s="13" t="s">
        <v>704</v>
      </c>
    </row>
    <row r="75" spans="1:18" x14ac:dyDescent="0.25">
      <c r="A75" s="13" t="s">
        <v>39</v>
      </c>
      <c r="D75" s="13" t="s">
        <v>341</v>
      </c>
      <c r="E75" s="13" t="s">
        <v>86</v>
      </c>
      <c r="F75" s="13" t="s">
        <v>42</v>
      </c>
      <c r="G75" s="13" t="s">
        <v>207</v>
      </c>
      <c r="H75" s="13" t="s">
        <v>207</v>
      </c>
      <c r="I75" s="13" t="s">
        <v>207</v>
      </c>
      <c r="J75" s="13" t="s">
        <v>207</v>
      </c>
      <c r="K75" s="13" t="s">
        <v>207</v>
      </c>
      <c r="L75" s="13" t="s">
        <v>207</v>
      </c>
      <c r="M75" s="13" t="s">
        <v>207</v>
      </c>
      <c r="N75" s="13" t="s">
        <v>207</v>
      </c>
      <c r="O75" s="13" t="s">
        <v>207</v>
      </c>
      <c r="P75" s="13" t="s">
        <v>207</v>
      </c>
      <c r="Q75" s="13" t="s">
        <v>207</v>
      </c>
      <c r="R75" s="13" t="s">
        <v>207</v>
      </c>
    </row>
    <row r="76" spans="1:18" x14ac:dyDescent="0.25">
      <c r="A76" s="13" t="s">
        <v>39</v>
      </c>
      <c r="D76" s="13" t="s">
        <v>342</v>
      </c>
      <c r="E76" s="13" t="s">
        <v>86</v>
      </c>
      <c r="F76" s="13" t="s">
        <v>46</v>
      </c>
      <c r="G76" s="13" t="s">
        <v>207</v>
      </c>
      <c r="H76" s="13" t="s">
        <v>207</v>
      </c>
      <c r="I76" s="13" t="s">
        <v>207</v>
      </c>
      <c r="J76" s="13" t="s">
        <v>207</v>
      </c>
      <c r="K76" s="13" t="s">
        <v>207</v>
      </c>
      <c r="L76" s="13" t="s">
        <v>207</v>
      </c>
      <c r="M76" s="13" t="s">
        <v>207</v>
      </c>
      <c r="N76" s="13" t="s">
        <v>207</v>
      </c>
      <c r="O76" s="13" t="s">
        <v>207</v>
      </c>
      <c r="P76" s="13" t="s">
        <v>207</v>
      </c>
      <c r="Q76" s="13" t="s">
        <v>207</v>
      </c>
      <c r="R76" s="13" t="s">
        <v>207</v>
      </c>
    </row>
    <row r="77" spans="1:18" x14ac:dyDescent="0.25">
      <c r="A77" s="13" t="s">
        <v>39</v>
      </c>
      <c r="D77" s="13" t="s">
        <v>343</v>
      </c>
      <c r="E77" s="13" t="s">
        <v>87</v>
      </c>
      <c r="F77" s="13" t="s">
        <v>49</v>
      </c>
      <c r="G77" s="13" t="s">
        <v>207</v>
      </c>
      <c r="H77" s="13" t="s">
        <v>207</v>
      </c>
      <c r="I77" s="13" t="s">
        <v>207</v>
      </c>
      <c r="J77" s="13" t="s">
        <v>207</v>
      </c>
      <c r="K77" s="13" t="s">
        <v>207</v>
      </c>
      <c r="L77" s="13" t="s">
        <v>207</v>
      </c>
      <c r="M77" s="13" t="s">
        <v>207</v>
      </c>
      <c r="N77" s="13" t="s">
        <v>207</v>
      </c>
      <c r="O77" s="13" t="s">
        <v>207</v>
      </c>
      <c r="P77" s="13" t="s">
        <v>207</v>
      </c>
      <c r="Q77" s="13" t="s">
        <v>207</v>
      </c>
      <c r="R77" s="13" t="s">
        <v>207</v>
      </c>
    </row>
    <row r="78" spans="1:18" x14ac:dyDescent="0.25">
      <c r="A78" s="13" t="s">
        <v>39</v>
      </c>
      <c r="D78" s="13" t="s">
        <v>261</v>
      </c>
      <c r="E78" s="13" t="s">
        <v>344</v>
      </c>
      <c r="F78" s="13" t="s">
        <v>42</v>
      </c>
      <c r="G78" s="13" t="s">
        <v>207</v>
      </c>
      <c r="H78" s="13" t="s">
        <v>207</v>
      </c>
      <c r="I78" s="13" t="s">
        <v>207</v>
      </c>
      <c r="J78" s="13" t="s">
        <v>207</v>
      </c>
      <c r="K78" s="13" t="s">
        <v>207</v>
      </c>
      <c r="L78" s="13" t="s">
        <v>207</v>
      </c>
      <c r="M78" s="13" t="s">
        <v>207</v>
      </c>
      <c r="N78" s="13" t="s">
        <v>207</v>
      </c>
      <c r="O78" s="13" t="s">
        <v>207</v>
      </c>
      <c r="P78" s="13" t="s">
        <v>207</v>
      </c>
      <c r="Q78" s="13" t="s">
        <v>207</v>
      </c>
      <c r="R78" s="13" t="s">
        <v>207</v>
      </c>
    </row>
    <row r="79" spans="1:18" x14ac:dyDescent="0.25">
      <c r="A79" s="13" t="s">
        <v>39</v>
      </c>
      <c r="D79" s="13" t="s">
        <v>345</v>
      </c>
      <c r="E79" s="13" t="s">
        <v>346</v>
      </c>
      <c r="F79" s="13" t="s">
        <v>46</v>
      </c>
      <c r="G79" s="13" t="s">
        <v>207</v>
      </c>
      <c r="H79" s="13" t="s">
        <v>207</v>
      </c>
      <c r="I79" s="13" t="s">
        <v>207</v>
      </c>
      <c r="J79" s="13" t="s">
        <v>207</v>
      </c>
      <c r="K79" s="13" t="s">
        <v>207</v>
      </c>
      <c r="L79" s="13" t="s">
        <v>207</v>
      </c>
      <c r="M79" s="13" t="s">
        <v>207</v>
      </c>
      <c r="N79" s="13" t="s">
        <v>207</v>
      </c>
      <c r="O79" s="13" t="s">
        <v>207</v>
      </c>
      <c r="P79" s="13" t="s">
        <v>207</v>
      </c>
      <c r="Q79" s="13" t="s">
        <v>207</v>
      </c>
      <c r="R79" s="13" t="s">
        <v>207</v>
      </c>
    </row>
    <row r="80" spans="1:18" x14ac:dyDescent="0.25">
      <c r="A80" s="13" t="s">
        <v>39</v>
      </c>
      <c r="D80" s="13" t="s">
        <v>347</v>
      </c>
      <c r="E80" s="13" t="s">
        <v>348</v>
      </c>
      <c r="F80" s="13" t="s">
        <v>46</v>
      </c>
      <c r="G80" s="13" t="s">
        <v>207</v>
      </c>
      <c r="H80" s="13" t="s">
        <v>207</v>
      </c>
      <c r="I80" s="13" t="s">
        <v>207</v>
      </c>
      <c r="J80" s="13" t="s">
        <v>207</v>
      </c>
      <c r="K80" s="13" t="s">
        <v>207</v>
      </c>
      <c r="L80" s="13" t="s">
        <v>207</v>
      </c>
      <c r="M80" s="13" t="s">
        <v>207</v>
      </c>
      <c r="N80" s="13" t="s">
        <v>207</v>
      </c>
      <c r="O80" s="13" t="s">
        <v>207</v>
      </c>
      <c r="P80" s="13" t="s">
        <v>207</v>
      </c>
      <c r="Q80" s="13" t="s">
        <v>207</v>
      </c>
      <c r="R80" s="13" t="s">
        <v>207</v>
      </c>
    </row>
    <row r="81" spans="1:18" x14ac:dyDescent="0.25">
      <c r="A81" s="13" t="s">
        <v>39</v>
      </c>
      <c r="D81" s="13" t="s">
        <v>349</v>
      </c>
      <c r="E81" s="13" t="s">
        <v>350</v>
      </c>
      <c r="F81" s="13" t="s">
        <v>49</v>
      </c>
      <c r="G81" s="13" t="s">
        <v>207</v>
      </c>
      <c r="H81" s="13" t="s">
        <v>207</v>
      </c>
      <c r="I81" s="13" t="s">
        <v>207</v>
      </c>
      <c r="J81" s="13" t="s">
        <v>207</v>
      </c>
      <c r="K81" s="13" t="s">
        <v>207</v>
      </c>
      <c r="L81" s="13" t="s">
        <v>207</v>
      </c>
      <c r="M81" s="13" t="s">
        <v>207</v>
      </c>
      <c r="N81" s="13" t="s">
        <v>207</v>
      </c>
      <c r="O81" s="13" t="s">
        <v>207</v>
      </c>
      <c r="P81" s="13" t="s">
        <v>207</v>
      </c>
      <c r="Q81" s="13" t="s">
        <v>207</v>
      </c>
      <c r="R81" s="13" t="s">
        <v>207</v>
      </c>
    </row>
    <row r="82" spans="1:18" x14ac:dyDescent="0.25">
      <c r="A82" s="13" t="s">
        <v>39</v>
      </c>
      <c r="D82" s="13" t="s">
        <v>351</v>
      </c>
      <c r="E82" s="13" t="s">
        <v>88</v>
      </c>
      <c r="F82" s="13" t="s">
        <v>42</v>
      </c>
      <c r="G82" s="13" t="s">
        <v>207</v>
      </c>
      <c r="H82" s="13" t="s">
        <v>207</v>
      </c>
      <c r="I82" s="13" t="s">
        <v>207</v>
      </c>
      <c r="J82" s="13" t="s">
        <v>207</v>
      </c>
      <c r="K82" s="13" t="s">
        <v>207</v>
      </c>
      <c r="L82" s="13" t="s">
        <v>207</v>
      </c>
      <c r="M82" s="13" t="s">
        <v>207</v>
      </c>
      <c r="N82" s="13" t="s">
        <v>207</v>
      </c>
      <c r="O82" s="13" t="s">
        <v>207</v>
      </c>
      <c r="P82" s="13" t="s">
        <v>207</v>
      </c>
      <c r="Q82" s="13" t="s">
        <v>207</v>
      </c>
      <c r="R82" s="13" t="s">
        <v>207</v>
      </c>
    </row>
    <row r="83" spans="1:18" x14ac:dyDescent="0.25">
      <c r="A83" s="13" t="s">
        <v>39</v>
      </c>
      <c r="D83" s="13" t="s">
        <v>352</v>
      </c>
      <c r="E83" s="13" t="s">
        <v>89</v>
      </c>
      <c r="F83" s="13" t="s">
        <v>46</v>
      </c>
      <c r="G83" s="13" t="s">
        <v>207</v>
      </c>
      <c r="H83" s="13" t="s">
        <v>207</v>
      </c>
      <c r="I83" s="13" t="s">
        <v>207</v>
      </c>
      <c r="J83" s="13" t="s">
        <v>207</v>
      </c>
      <c r="K83" s="13" t="s">
        <v>207</v>
      </c>
      <c r="L83" s="13" t="s">
        <v>207</v>
      </c>
      <c r="M83" s="13" t="s">
        <v>207</v>
      </c>
      <c r="N83" s="13" t="s">
        <v>207</v>
      </c>
      <c r="O83" s="13" t="s">
        <v>207</v>
      </c>
      <c r="P83" s="13" t="s">
        <v>207</v>
      </c>
      <c r="Q83" s="13" t="s">
        <v>207</v>
      </c>
      <c r="R83" s="13" t="s">
        <v>207</v>
      </c>
    </row>
    <row r="84" spans="1:18" x14ac:dyDescent="0.25">
      <c r="A84" s="13" t="s">
        <v>39</v>
      </c>
      <c r="D84" s="13" t="s">
        <v>353</v>
      </c>
      <c r="E84" s="13" t="s">
        <v>90</v>
      </c>
      <c r="F84" s="13" t="s">
        <v>46</v>
      </c>
      <c r="G84" s="13" t="s">
        <v>207</v>
      </c>
      <c r="H84" s="13" t="s">
        <v>207</v>
      </c>
      <c r="I84" s="13" t="s">
        <v>207</v>
      </c>
      <c r="J84" s="13" t="s">
        <v>207</v>
      </c>
      <c r="K84" s="13" t="s">
        <v>207</v>
      </c>
      <c r="L84" s="13" t="s">
        <v>207</v>
      </c>
      <c r="M84" s="13" t="s">
        <v>207</v>
      </c>
      <c r="N84" s="13" t="s">
        <v>207</v>
      </c>
      <c r="O84" s="13" t="s">
        <v>207</v>
      </c>
      <c r="P84" s="13" t="s">
        <v>207</v>
      </c>
      <c r="Q84" s="13" t="s">
        <v>207</v>
      </c>
      <c r="R84" s="13" t="s">
        <v>207</v>
      </c>
    </row>
    <row r="85" spans="1:18" x14ac:dyDescent="0.25">
      <c r="A85" s="13" t="s">
        <v>39</v>
      </c>
      <c r="D85" s="13" t="s">
        <v>262</v>
      </c>
      <c r="E85" s="13" t="s">
        <v>91</v>
      </c>
      <c r="F85" s="13" t="s">
        <v>42</v>
      </c>
      <c r="G85" s="13" t="s">
        <v>207</v>
      </c>
      <c r="H85" s="13" t="s">
        <v>207</v>
      </c>
      <c r="I85" s="13" t="s">
        <v>207</v>
      </c>
      <c r="J85" s="13" t="s">
        <v>207</v>
      </c>
      <c r="K85" s="13" t="s">
        <v>207</v>
      </c>
      <c r="L85" s="13" t="s">
        <v>207</v>
      </c>
      <c r="M85" s="13" t="s">
        <v>207</v>
      </c>
      <c r="N85" s="13" t="s">
        <v>207</v>
      </c>
      <c r="O85" s="13" t="s">
        <v>207</v>
      </c>
      <c r="P85" s="13" t="s">
        <v>207</v>
      </c>
      <c r="Q85" s="13" t="s">
        <v>207</v>
      </c>
      <c r="R85" s="13" t="s">
        <v>207</v>
      </c>
    </row>
    <row r="86" spans="1:18" x14ac:dyDescent="0.25">
      <c r="A86" s="13" t="s">
        <v>39</v>
      </c>
      <c r="D86" s="13" t="s">
        <v>354</v>
      </c>
      <c r="E86" s="13" t="s">
        <v>355</v>
      </c>
      <c r="F86" s="13" t="s">
        <v>46</v>
      </c>
      <c r="G86" s="13" t="s">
        <v>207</v>
      </c>
      <c r="H86" s="13" t="s">
        <v>207</v>
      </c>
      <c r="I86" s="13" t="s">
        <v>207</v>
      </c>
      <c r="J86" s="13" t="s">
        <v>207</v>
      </c>
      <c r="K86" s="13" t="s">
        <v>207</v>
      </c>
      <c r="L86" s="13" t="s">
        <v>207</v>
      </c>
      <c r="M86" s="13" t="s">
        <v>207</v>
      </c>
      <c r="N86" s="13" t="s">
        <v>207</v>
      </c>
      <c r="O86" s="13" t="s">
        <v>207</v>
      </c>
      <c r="P86" s="13" t="s">
        <v>207</v>
      </c>
      <c r="Q86" s="13" t="s">
        <v>207</v>
      </c>
      <c r="R86" s="13" t="s">
        <v>207</v>
      </c>
    </row>
    <row r="87" spans="1:18" x14ac:dyDescent="0.25">
      <c r="A87" s="13" t="s">
        <v>39</v>
      </c>
      <c r="D87" s="13" t="s">
        <v>356</v>
      </c>
      <c r="E87" s="13" t="s">
        <v>357</v>
      </c>
      <c r="F87" s="13" t="s">
        <v>46</v>
      </c>
      <c r="G87" s="13" t="s">
        <v>207</v>
      </c>
      <c r="H87" s="13" t="s">
        <v>207</v>
      </c>
      <c r="I87" s="13" t="s">
        <v>207</v>
      </c>
      <c r="J87" s="13" t="s">
        <v>207</v>
      </c>
      <c r="K87" s="13" t="s">
        <v>207</v>
      </c>
      <c r="L87" s="13" t="s">
        <v>207</v>
      </c>
      <c r="M87" s="13" t="s">
        <v>207</v>
      </c>
      <c r="N87" s="13" t="s">
        <v>207</v>
      </c>
      <c r="O87" s="13" t="s">
        <v>207</v>
      </c>
      <c r="P87" s="13" t="s">
        <v>207</v>
      </c>
      <c r="Q87" s="13" t="s">
        <v>207</v>
      </c>
      <c r="R87" s="13" t="s">
        <v>207</v>
      </c>
    </row>
    <row r="88" spans="1:18" x14ac:dyDescent="0.25">
      <c r="A88" s="13" t="s">
        <v>39</v>
      </c>
      <c r="D88" s="13" t="s">
        <v>358</v>
      </c>
      <c r="E88" s="13" t="s">
        <v>359</v>
      </c>
      <c r="F88" s="13" t="s">
        <v>46</v>
      </c>
      <c r="G88" s="13" t="s">
        <v>207</v>
      </c>
      <c r="H88" s="13" t="s">
        <v>207</v>
      </c>
      <c r="I88" s="13" t="s">
        <v>207</v>
      </c>
      <c r="J88" s="13" t="s">
        <v>207</v>
      </c>
      <c r="K88" s="13" t="s">
        <v>207</v>
      </c>
      <c r="L88" s="13" t="s">
        <v>207</v>
      </c>
      <c r="M88" s="13" t="s">
        <v>207</v>
      </c>
      <c r="N88" s="13" t="s">
        <v>207</v>
      </c>
      <c r="O88" s="13" t="s">
        <v>207</v>
      </c>
      <c r="P88" s="13" t="s">
        <v>207</v>
      </c>
      <c r="Q88" s="13" t="s">
        <v>207</v>
      </c>
      <c r="R88" s="13" t="s">
        <v>207</v>
      </c>
    </row>
    <row r="89" spans="1:18" x14ac:dyDescent="0.25">
      <c r="A89" s="13" t="s">
        <v>39</v>
      </c>
      <c r="D89" s="13" t="s">
        <v>360</v>
      </c>
      <c r="E89" s="13" t="s">
        <v>92</v>
      </c>
      <c r="F89" s="13" t="s">
        <v>46</v>
      </c>
      <c r="G89" s="13" t="s">
        <v>207</v>
      </c>
      <c r="H89" s="13" t="s">
        <v>207</v>
      </c>
      <c r="I89" s="13" t="s">
        <v>207</v>
      </c>
      <c r="J89" s="13" t="s">
        <v>207</v>
      </c>
      <c r="K89" s="13" t="s">
        <v>207</v>
      </c>
      <c r="L89" s="13" t="s">
        <v>207</v>
      </c>
      <c r="M89" s="13" t="s">
        <v>207</v>
      </c>
      <c r="N89" s="13" t="s">
        <v>207</v>
      </c>
      <c r="O89" s="13" t="s">
        <v>207</v>
      </c>
      <c r="P89" s="13" t="s">
        <v>207</v>
      </c>
      <c r="Q89" s="13" t="s">
        <v>207</v>
      </c>
      <c r="R89" s="13" t="s">
        <v>207</v>
      </c>
    </row>
    <row r="90" spans="1:18" x14ac:dyDescent="0.25">
      <c r="A90" s="13" t="s">
        <v>39</v>
      </c>
      <c r="D90" s="13" t="s">
        <v>361</v>
      </c>
      <c r="E90" s="13" t="s">
        <v>362</v>
      </c>
      <c r="F90" s="13" t="s">
        <v>46</v>
      </c>
      <c r="G90" s="13" t="s">
        <v>207</v>
      </c>
      <c r="H90" s="13" t="s">
        <v>207</v>
      </c>
      <c r="I90" s="13" t="s">
        <v>207</v>
      </c>
      <c r="J90" s="13" t="s">
        <v>207</v>
      </c>
      <c r="K90" s="13" t="s">
        <v>207</v>
      </c>
      <c r="L90" s="13" t="s">
        <v>207</v>
      </c>
      <c r="M90" s="13" t="s">
        <v>207</v>
      </c>
      <c r="N90" s="13" t="s">
        <v>207</v>
      </c>
      <c r="O90" s="13" t="s">
        <v>207</v>
      </c>
      <c r="P90" s="13" t="s">
        <v>207</v>
      </c>
      <c r="Q90" s="13" t="s">
        <v>207</v>
      </c>
      <c r="R90" s="13" t="s">
        <v>207</v>
      </c>
    </row>
    <row r="91" spans="1:18" x14ac:dyDescent="0.25">
      <c r="A91" s="13" t="s">
        <v>39</v>
      </c>
      <c r="D91" s="13" t="s">
        <v>363</v>
      </c>
      <c r="E91" s="13" t="s">
        <v>364</v>
      </c>
      <c r="F91" s="13" t="s">
        <v>46</v>
      </c>
      <c r="G91" s="13" t="s">
        <v>207</v>
      </c>
      <c r="H91" s="13" t="s">
        <v>207</v>
      </c>
      <c r="I91" s="13" t="s">
        <v>207</v>
      </c>
      <c r="J91" s="13" t="s">
        <v>207</v>
      </c>
      <c r="K91" s="13" t="s">
        <v>207</v>
      </c>
      <c r="L91" s="13" t="s">
        <v>207</v>
      </c>
      <c r="M91" s="13" t="s">
        <v>207</v>
      </c>
      <c r="N91" s="13" t="s">
        <v>207</v>
      </c>
      <c r="O91" s="13" t="s">
        <v>207</v>
      </c>
      <c r="P91" s="13" t="s">
        <v>207</v>
      </c>
      <c r="Q91" s="13" t="s">
        <v>207</v>
      </c>
      <c r="R91" s="13" t="s">
        <v>207</v>
      </c>
    </row>
    <row r="92" spans="1:18" x14ac:dyDescent="0.25">
      <c r="A92" s="13" t="s">
        <v>39</v>
      </c>
      <c r="D92" s="13" t="s">
        <v>365</v>
      </c>
      <c r="E92" s="13" t="s">
        <v>366</v>
      </c>
      <c r="F92" s="13" t="s">
        <v>46</v>
      </c>
      <c r="G92" s="13" t="s">
        <v>207</v>
      </c>
      <c r="H92" s="13" t="s">
        <v>207</v>
      </c>
      <c r="I92" s="13" t="s">
        <v>207</v>
      </c>
      <c r="J92" s="13" t="s">
        <v>207</v>
      </c>
      <c r="K92" s="13" t="s">
        <v>207</v>
      </c>
      <c r="L92" s="13" t="s">
        <v>207</v>
      </c>
      <c r="M92" s="13" t="s">
        <v>207</v>
      </c>
      <c r="N92" s="13" t="s">
        <v>207</v>
      </c>
      <c r="O92" s="13" t="s">
        <v>207</v>
      </c>
      <c r="P92" s="13" t="s">
        <v>207</v>
      </c>
      <c r="Q92" s="13" t="s">
        <v>207</v>
      </c>
      <c r="R92" s="13" t="s">
        <v>207</v>
      </c>
    </row>
    <row r="93" spans="1:18" x14ac:dyDescent="0.25">
      <c r="A93" s="13" t="s">
        <v>39</v>
      </c>
      <c r="D93" s="13" t="s">
        <v>367</v>
      </c>
      <c r="E93" s="13" t="s">
        <v>368</v>
      </c>
      <c r="F93" s="13" t="s">
        <v>46</v>
      </c>
      <c r="G93" s="13" t="s">
        <v>207</v>
      </c>
      <c r="H93" s="13" t="s">
        <v>207</v>
      </c>
      <c r="I93" s="13" t="s">
        <v>207</v>
      </c>
      <c r="J93" s="13" t="s">
        <v>207</v>
      </c>
      <c r="K93" s="13" t="s">
        <v>207</v>
      </c>
      <c r="L93" s="13" t="s">
        <v>207</v>
      </c>
      <c r="M93" s="13" t="s">
        <v>207</v>
      </c>
      <c r="N93" s="13" t="s">
        <v>207</v>
      </c>
      <c r="O93" s="13" t="s">
        <v>207</v>
      </c>
      <c r="P93" s="13" t="s">
        <v>207</v>
      </c>
      <c r="Q93" s="13" t="s">
        <v>207</v>
      </c>
      <c r="R93" s="13" t="s">
        <v>207</v>
      </c>
    </row>
    <row r="94" spans="1:18" x14ac:dyDescent="0.25">
      <c r="A94" s="13" t="s">
        <v>39</v>
      </c>
      <c r="D94" s="13" t="s">
        <v>369</v>
      </c>
      <c r="E94" s="13" t="s">
        <v>370</v>
      </c>
      <c r="F94" s="13" t="s">
        <v>46</v>
      </c>
      <c r="G94" s="13" t="s">
        <v>207</v>
      </c>
      <c r="H94" s="13" t="s">
        <v>207</v>
      </c>
      <c r="I94" s="13" t="s">
        <v>207</v>
      </c>
      <c r="J94" s="13" t="s">
        <v>207</v>
      </c>
      <c r="K94" s="13" t="s">
        <v>207</v>
      </c>
      <c r="L94" s="13" t="s">
        <v>207</v>
      </c>
      <c r="M94" s="13" t="s">
        <v>207</v>
      </c>
      <c r="N94" s="13" t="s">
        <v>207</v>
      </c>
      <c r="O94" s="13" t="s">
        <v>207</v>
      </c>
      <c r="P94" s="13" t="s">
        <v>207</v>
      </c>
      <c r="Q94" s="13" t="s">
        <v>207</v>
      </c>
      <c r="R94" s="13" t="s">
        <v>207</v>
      </c>
    </row>
    <row r="95" spans="1:18" x14ac:dyDescent="0.25">
      <c r="A95" s="13" t="s">
        <v>39</v>
      </c>
      <c r="D95" s="13" t="s">
        <v>371</v>
      </c>
      <c r="E95" s="13" t="s">
        <v>372</v>
      </c>
      <c r="F95" s="13" t="s">
        <v>46</v>
      </c>
      <c r="G95" s="13" t="s">
        <v>207</v>
      </c>
      <c r="H95" s="13" t="s">
        <v>207</v>
      </c>
      <c r="I95" s="13" t="s">
        <v>207</v>
      </c>
      <c r="J95" s="13" t="s">
        <v>207</v>
      </c>
      <c r="K95" s="13" t="s">
        <v>207</v>
      </c>
      <c r="L95" s="13" t="s">
        <v>207</v>
      </c>
      <c r="M95" s="13" t="s">
        <v>207</v>
      </c>
      <c r="N95" s="13" t="s">
        <v>207</v>
      </c>
      <c r="O95" s="13" t="s">
        <v>207</v>
      </c>
      <c r="P95" s="13" t="s">
        <v>207</v>
      </c>
      <c r="Q95" s="13" t="s">
        <v>207</v>
      </c>
      <c r="R95" s="13" t="s">
        <v>207</v>
      </c>
    </row>
    <row r="96" spans="1:18" x14ac:dyDescent="0.25">
      <c r="A96" s="13" t="s">
        <v>39</v>
      </c>
      <c r="D96" s="13" t="s">
        <v>373</v>
      </c>
      <c r="E96" s="13" t="s">
        <v>93</v>
      </c>
      <c r="F96" s="13" t="s">
        <v>46</v>
      </c>
      <c r="G96" s="13" t="s">
        <v>207</v>
      </c>
      <c r="H96" s="13" t="s">
        <v>207</v>
      </c>
      <c r="I96" s="13" t="s">
        <v>207</v>
      </c>
      <c r="J96" s="13" t="s">
        <v>207</v>
      </c>
      <c r="K96" s="13" t="s">
        <v>207</v>
      </c>
      <c r="L96" s="13" t="s">
        <v>207</v>
      </c>
      <c r="M96" s="13" t="s">
        <v>207</v>
      </c>
      <c r="N96" s="13" t="s">
        <v>207</v>
      </c>
      <c r="O96" s="13" t="s">
        <v>207</v>
      </c>
      <c r="P96" s="13" t="s">
        <v>207</v>
      </c>
      <c r="Q96" s="13" t="s">
        <v>207</v>
      </c>
      <c r="R96" s="13" t="s">
        <v>207</v>
      </c>
    </row>
    <row r="97" spans="1:18" x14ac:dyDescent="0.25">
      <c r="A97" s="13" t="s">
        <v>39</v>
      </c>
      <c r="D97" s="13" t="s">
        <v>374</v>
      </c>
      <c r="E97" s="13" t="s">
        <v>94</v>
      </c>
      <c r="F97" s="13" t="s">
        <v>49</v>
      </c>
      <c r="G97" s="13" t="s">
        <v>207</v>
      </c>
      <c r="H97" s="13" t="s">
        <v>207</v>
      </c>
      <c r="I97" s="13" t="s">
        <v>207</v>
      </c>
      <c r="J97" s="13" t="s">
        <v>207</v>
      </c>
      <c r="K97" s="13" t="s">
        <v>207</v>
      </c>
      <c r="L97" s="13" t="s">
        <v>207</v>
      </c>
      <c r="M97" s="13" t="s">
        <v>207</v>
      </c>
      <c r="N97" s="13" t="s">
        <v>207</v>
      </c>
      <c r="O97" s="13" t="s">
        <v>207</v>
      </c>
      <c r="P97" s="13" t="s">
        <v>207</v>
      </c>
      <c r="Q97" s="13" t="s">
        <v>207</v>
      </c>
      <c r="R97" s="13" t="s">
        <v>207</v>
      </c>
    </row>
    <row r="98" spans="1:18" x14ac:dyDescent="0.25">
      <c r="A98" s="13" t="s">
        <v>39</v>
      </c>
      <c r="D98" s="13" t="s">
        <v>375</v>
      </c>
      <c r="E98" s="13" t="s">
        <v>95</v>
      </c>
      <c r="F98" s="13" t="s">
        <v>42</v>
      </c>
      <c r="G98" s="13" t="s">
        <v>207</v>
      </c>
      <c r="H98" s="13" t="s">
        <v>207</v>
      </c>
      <c r="I98" s="13" t="s">
        <v>207</v>
      </c>
      <c r="J98" s="13" t="s">
        <v>207</v>
      </c>
      <c r="K98" s="13" t="s">
        <v>207</v>
      </c>
      <c r="L98" s="13" t="s">
        <v>207</v>
      </c>
      <c r="M98" s="13" t="s">
        <v>207</v>
      </c>
      <c r="N98" s="13" t="s">
        <v>207</v>
      </c>
      <c r="O98" s="13" t="s">
        <v>207</v>
      </c>
      <c r="P98" s="13" t="s">
        <v>207</v>
      </c>
      <c r="Q98" s="13" t="s">
        <v>207</v>
      </c>
      <c r="R98" s="13" t="s">
        <v>207</v>
      </c>
    </row>
    <row r="99" spans="1:18" x14ac:dyDescent="0.25">
      <c r="A99" s="13" t="s">
        <v>39</v>
      </c>
      <c r="D99" s="13" t="s">
        <v>263</v>
      </c>
      <c r="E99" s="13" t="s">
        <v>96</v>
      </c>
      <c r="F99" s="13" t="s">
        <v>46</v>
      </c>
      <c r="G99" s="13" t="s">
        <v>207</v>
      </c>
      <c r="H99" s="13" t="s">
        <v>207</v>
      </c>
      <c r="I99" s="13" t="s">
        <v>207</v>
      </c>
      <c r="J99" s="13" t="s">
        <v>207</v>
      </c>
      <c r="K99" s="13" t="s">
        <v>207</v>
      </c>
      <c r="L99" s="13" t="s">
        <v>207</v>
      </c>
      <c r="M99" s="13" t="s">
        <v>207</v>
      </c>
      <c r="N99" s="13" t="s">
        <v>207</v>
      </c>
      <c r="O99" s="13" t="s">
        <v>207</v>
      </c>
      <c r="P99" s="13" t="s">
        <v>207</v>
      </c>
      <c r="Q99" s="13" t="s">
        <v>207</v>
      </c>
      <c r="R99" s="13" t="s">
        <v>207</v>
      </c>
    </row>
    <row r="100" spans="1:18" x14ac:dyDescent="0.25">
      <c r="A100" s="13" t="s">
        <v>39</v>
      </c>
      <c r="D100" s="13" t="s">
        <v>376</v>
      </c>
      <c r="E100" s="13" t="s">
        <v>97</v>
      </c>
      <c r="F100" s="13" t="s">
        <v>46</v>
      </c>
      <c r="G100" s="13" t="s">
        <v>207</v>
      </c>
      <c r="H100" s="13" t="s">
        <v>207</v>
      </c>
      <c r="I100" s="13" t="s">
        <v>207</v>
      </c>
      <c r="J100" s="13" t="s">
        <v>207</v>
      </c>
      <c r="K100" s="13" t="s">
        <v>207</v>
      </c>
      <c r="L100" s="13" t="s">
        <v>207</v>
      </c>
      <c r="M100" s="13" t="s">
        <v>207</v>
      </c>
      <c r="N100" s="13" t="s">
        <v>207</v>
      </c>
      <c r="O100" s="13" t="s">
        <v>207</v>
      </c>
      <c r="P100" s="13" t="s">
        <v>207</v>
      </c>
      <c r="Q100" s="13" t="s">
        <v>207</v>
      </c>
      <c r="R100" s="13" t="s">
        <v>207</v>
      </c>
    </row>
    <row r="101" spans="1:18" x14ac:dyDescent="0.25">
      <c r="A101" s="13" t="s">
        <v>39</v>
      </c>
      <c r="D101" s="13" t="s">
        <v>377</v>
      </c>
      <c r="E101" s="13" t="s">
        <v>98</v>
      </c>
      <c r="F101" s="13" t="s">
        <v>49</v>
      </c>
      <c r="G101" s="13" t="s">
        <v>207</v>
      </c>
      <c r="H101" s="13" t="s">
        <v>207</v>
      </c>
      <c r="I101" s="13" t="s">
        <v>207</v>
      </c>
      <c r="J101" s="13" t="s">
        <v>207</v>
      </c>
      <c r="K101" s="13" t="s">
        <v>207</v>
      </c>
      <c r="L101" s="13" t="s">
        <v>207</v>
      </c>
      <c r="M101" s="13" t="s">
        <v>207</v>
      </c>
      <c r="N101" s="13" t="s">
        <v>207</v>
      </c>
      <c r="O101" s="13" t="s">
        <v>207</v>
      </c>
      <c r="P101" s="13" t="s">
        <v>207</v>
      </c>
      <c r="Q101" s="13" t="s">
        <v>207</v>
      </c>
      <c r="R101" s="13" t="s">
        <v>207</v>
      </c>
    </row>
    <row r="102" spans="1:18" x14ac:dyDescent="0.25">
      <c r="A102" s="13" t="s">
        <v>39</v>
      </c>
      <c r="D102" s="13" t="s">
        <v>378</v>
      </c>
      <c r="E102" s="13" t="s">
        <v>99</v>
      </c>
      <c r="F102" s="13" t="s">
        <v>49</v>
      </c>
      <c r="G102" s="13" t="s">
        <v>207</v>
      </c>
      <c r="H102" s="13" t="s">
        <v>207</v>
      </c>
      <c r="I102" s="13" t="s">
        <v>207</v>
      </c>
      <c r="J102" s="13" t="s">
        <v>207</v>
      </c>
      <c r="K102" s="13" t="s">
        <v>207</v>
      </c>
      <c r="L102" s="13" t="s">
        <v>207</v>
      </c>
      <c r="M102" s="13" t="s">
        <v>207</v>
      </c>
      <c r="N102" s="13" t="s">
        <v>207</v>
      </c>
      <c r="O102" s="13" t="s">
        <v>207</v>
      </c>
      <c r="P102" s="13" t="s">
        <v>207</v>
      </c>
      <c r="Q102" s="13" t="s">
        <v>207</v>
      </c>
      <c r="R102" s="13" t="s">
        <v>207</v>
      </c>
    </row>
    <row r="103" spans="1:18" x14ac:dyDescent="0.25">
      <c r="A103" s="13" t="s">
        <v>39</v>
      </c>
      <c r="D103" s="13" t="s">
        <v>379</v>
      </c>
      <c r="E103" s="13" t="s">
        <v>100</v>
      </c>
      <c r="F103" s="13" t="s">
        <v>42</v>
      </c>
      <c r="G103" s="13" t="s">
        <v>207</v>
      </c>
      <c r="H103" s="13" t="s">
        <v>207</v>
      </c>
      <c r="I103" s="13" t="s">
        <v>207</v>
      </c>
      <c r="J103" s="13" t="s">
        <v>207</v>
      </c>
      <c r="K103" s="13" t="s">
        <v>207</v>
      </c>
      <c r="L103" s="13" t="s">
        <v>207</v>
      </c>
      <c r="M103" s="13" t="s">
        <v>207</v>
      </c>
      <c r="N103" s="13" t="s">
        <v>207</v>
      </c>
      <c r="O103" s="13" t="s">
        <v>207</v>
      </c>
      <c r="P103" s="13" t="s">
        <v>207</v>
      </c>
      <c r="Q103" s="13" t="s">
        <v>207</v>
      </c>
      <c r="R103" s="13" t="s">
        <v>207</v>
      </c>
    </row>
    <row r="104" spans="1:18" x14ac:dyDescent="0.25">
      <c r="A104" s="13" t="s">
        <v>39</v>
      </c>
      <c r="D104" s="13" t="s">
        <v>380</v>
      </c>
      <c r="E104" s="13" t="s">
        <v>101</v>
      </c>
      <c r="F104" s="13" t="s">
        <v>46</v>
      </c>
      <c r="G104" s="13" t="s">
        <v>207</v>
      </c>
      <c r="H104" s="13" t="s">
        <v>207</v>
      </c>
      <c r="I104" s="13" t="s">
        <v>207</v>
      </c>
      <c r="J104" s="13" t="s">
        <v>207</v>
      </c>
      <c r="K104" s="13" t="s">
        <v>207</v>
      </c>
      <c r="L104" s="13" t="s">
        <v>207</v>
      </c>
      <c r="M104" s="13" t="s">
        <v>207</v>
      </c>
      <c r="N104" s="13" t="s">
        <v>207</v>
      </c>
      <c r="O104" s="13" t="s">
        <v>207</v>
      </c>
      <c r="P104" s="13" t="s">
        <v>207</v>
      </c>
      <c r="Q104" s="13" t="s">
        <v>207</v>
      </c>
      <c r="R104" s="13" t="s">
        <v>207</v>
      </c>
    </row>
    <row r="105" spans="1:18" x14ac:dyDescent="0.25">
      <c r="A105" s="13" t="s">
        <v>39</v>
      </c>
      <c r="D105" s="13" t="s">
        <v>381</v>
      </c>
      <c r="E105" s="13" t="s">
        <v>102</v>
      </c>
      <c r="F105" s="13" t="s">
        <v>46</v>
      </c>
      <c r="G105" s="13" t="s">
        <v>207</v>
      </c>
      <c r="H105" s="13" t="s">
        <v>207</v>
      </c>
      <c r="I105" s="13" t="s">
        <v>207</v>
      </c>
      <c r="J105" s="13" t="s">
        <v>207</v>
      </c>
      <c r="K105" s="13" t="s">
        <v>207</v>
      </c>
      <c r="L105" s="13" t="s">
        <v>207</v>
      </c>
      <c r="M105" s="13" t="s">
        <v>207</v>
      </c>
      <c r="N105" s="13" t="s">
        <v>207</v>
      </c>
      <c r="O105" s="13" t="s">
        <v>207</v>
      </c>
      <c r="P105" s="13" t="s">
        <v>207</v>
      </c>
      <c r="Q105" s="13" t="s">
        <v>207</v>
      </c>
      <c r="R105" s="13" t="s">
        <v>207</v>
      </c>
    </row>
    <row r="106" spans="1:18" x14ac:dyDescent="0.25">
      <c r="A106" s="13" t="s">
        <v>39</v>
      </c>
      <c r="D106" s="13" t="s">
        <v>382</v>
      </c>
      <c r="E106" s="13" t="s">
        <v>103</v>
      </c>
      <c r="F106" s="13" t="s">
        <v>46</v>
      </c>
      <c r="G106" s="13" t="s">
        <v>207</v>
      </c>
      <c r="H106" s="13" t="s">
        <v>207</v>
      </c>
      <c r="I106" s="13" t="s">
        <v>207</v>
      </c>
      <c r="J106" s="13" t="s">
        <v>207</v>
      </c>
      <c r="K106" s="13" t="s">
        <v>207</v>
      </c>
      <c r="L106" s="13" t="s">
        <v>207</v>
      </c>
      <c r="M106" s="13" t="s">
        <v>207</v>
      </c>
      <c r="N106" s="13" t="s">
        <v>207</v>
      </c>
      <c r="O106" s="13" t="s">
        <v>207</v>
      </c>
      <c r="P106" s="13" t="s">
        <v>207</v>
      </c>
      <c r="Q106" s="13" t="s">
        <v>207</v>
      </c>
      <c r="R106" s="13" t="s">
        <v>207</v>
      </c>
    </row>
    <row r="107" spans="1:18" x14ac:dyDescent="0.25">
      <c r="A107" s="13" t="s">
        <v>39</v>
      </c>
      <c r="D107" s="13" t="s">
        <v>383</v>
      </c>
      <c r="E107" s="13" t="s">
        <v>104</v>
      </c>
      <c r="F107" s="13" t="s">
        <v>49</v>
      </c>
      <c r="G107" s="13" t="s">
        <v>207</v>
      </c>
      <c r="H107" s="13" t="s">
        <v>207</v>
      </c>
      <c r="I107" s="13" t="s">
        <v>207</v>
      </c>
      <c r="J107" s="13" t="s">
        <v>207</v>
      </c>
      <c r="K107" s="13" t="s">
        <v>207</v>
      </c>
      <c r="L107" s="13" t="s">
        <v>207</v>
      </c>
      <c r="M107" s="13" t="s">
        <v>207</v>
      </c>
      <c r="N107" s="13" t="s">
        <v>207</v>
      </c>
      <c r="O107" s="13" t="s">
        <v>207</v>
      </c>
      <c r="P107" s="13" t="s">
        <v>207</v>
      </c>
      <c r="Q107" s="13" t="s">
        <v>207</v>
      </c>
      <c r="R107" s="13" t="s">
        <v>207</v>
      </c>
    </row>
    <row r="108" spans="1:18" x14ac:dyDescent="0.25">
      <c r="A108" s="13" t="s">
        <v>39</v>
      </c>
      <c r="D108" s="13" t="s">
        <v>384</v>
      </c>
      <c r="E108" s="13" t="s">
        <v>105</v>
      </c>
      <c r="F108" s="13" t="s">
        <v>49</v>
      </c>
      <c r="G108" s="13" t="s">
        <v>693</v>
      </c>
      <c r="H108" s="13" t="s">
        <v>694</v>
      </c>
      <c r="I108" s="13" t="s">
        <v>695</v>
      </c>
      <c r="J108" s="13" t="s">
        <v>696</v>
      </c>
      <c r="K108" s="13" t="s">
        <v>697</v>
      </c>
      <c r="L108" s="13" t="s">
        <v>698</v>
      </c>
      <c r="M108" s="13" t="s">
        <v>699</v>
      </c>
      <c r="N108" s="13" t="s">
        <v>700</v>
      </c>
      <c r="O108" s="13" t="s">
        <v>701</v>
      </c>
      <c r="P108" s="13" t="s">
        <v>702</v>
      </c>
      <c r="Q108" s="13" t="s">
        <v>703</v>
      </c>
      <c r="R108" s="13" t="s">
        <v>704</v>
      </c>
    </row>
    <row r="109" spans="1:18" x14ac:dyDescent="0.25">
      <c r="A109" s="13" t="s">
        <v>39</v>
      </c>
      <c r="D109" s="13" t="s">
        <v>259</v>
      </c>
      <c r="E109" s="13" t="s">
        <v>553</v>
      </c>
      <c r="F109" s="13" t="s">
        <v>75</v>
      </c>
      <c r="G109" s="13" t="s">
        <v>207</v>
      </c>
      <c r="H109" s="13" t="s">
        <v>207</v>
      </c>
      <c r="I109" s="13" t="s">
        <v>207</v>
      </c>
      <c r="J109" s="13" t="s">
        <v>207</v>
      </c>
      <c r="K109" s="13" t="s">
        <v>207</v>
      </c>
      <c r="L109" s="13" t="s">
        <v>207</v>
      </c>
      <c r="M109" s="13" t="s">
        <v>207</v>
      </c>
      <c r="N109" s="13" t="s">
        <v>207</v>
      </c>
      <c r="O109" s="13" t="s">
        <v>207</v>
      </c>
      <c r="P109" s="13" t="s">
        <v>207</v>
      </c>
      <c r="Q109" s="13" t="s">
        <v>207</v>
      </c>
      <c r="R109" s="13" t="s">
        <v>207</v>
      </c>
    </row>
    <row r="110" spans="1:18" x14ac:dyDescent="0.25">
      <c r="A110" s="13" t="s">
        <v>39</v>
      </c>
      <c r="D110" s="13" t="s">
        <v>385</v>
      </c>
      <c r="E110" s="13" t="s">
        <v>106</v>
      </c>
      <c r="F110" s="13" t="s">
        <v>46</v>
      </c>
      <c r="G110" s="13" t="s">
        <v>207</v>
      </c>
      <c r="H110" s="13" t="s">
        <v>207</v>
      </c>
      <c r="I110" s="13" t="s">
        <v>207</v>
      </c>
      <c r="J110" s="13" t="s">
        <v>207</v>
      </c>
      <c r="K110" s="13" t="s">
        <v>207</v>
      </c>
      <c r="L110" s="13" t="s">
        <v>207</v>
      </c>
      <c r="M110" s="13" t="s">
        <v>207</v>
      </c>
      <c r="N110" s="13" t="s">
        <v>207</v>
      </c>
      <c r="O110" s="13" t="s">
        <v>207</v>
      </c>
      <c r="P110" s="13" t="s">
        <v>207</v>
      </c>
      <c r="Q110" s="13" t="s">
        <v>207</v>
      </c>
      <c r="R110" s="13" t="s">
        <v>207</v>
      </c>
    </row>
    <row r="111" spans="1:18" x14ac:dyDescent="0.25">
      <c r="A111" s="13" t="s">
        <v>39</v>
      </c>
      <c r="D111" s="13" t="s">
        <v>386</v>
      </c>
      <c r="E111" s="13" t="s">
        <v>107</v>
      </c>
      <c r="F111" s="13" t="s">
        <v>46</v>
      </c>
      <c r="G111" s="13" t="s">
        <v>705</v>
      </c>
      <c r="H111" s="13" t="s">
        <v>705</v>
      </c>
      <c r="I111" s="13" t="s">
        <v>705</v>
      </c>
      <c r="J111" s="13" t="s">
        <v>705</v>
      </c>
      <c r="K111" s="13" t="s">
        <v>705</v>
      </c>
      <c r="L111" s="13" t="s">
        <v>705</v>
      </c>
      <c r="M111" s="13" t="s">
        <v>705</v>
      </c>
      <c r="N111" s="13" t="s">
        <v>705</v>
      </c>
      <c r="O111" s="13" t="s">
        <v>705</v>
      </c>
      <c r="P111" s="13" t="s">
        <v>705</v>
      </c>
      <c r="Q111" s="13" t="s">
        <v>705</v>
      </c>
      <c r="R111" s="13" t="s">
        <v>705</v>
      </c>
    </row>
    <row r="112" spans="1:18" x14ac:dyDescent="0.25">
      <c r="A112" s="13" t="s">
        <v>39</v>
      </c>
      <c r="D112" s="13" t="s">
        <v>387</v>
      </c>
      <c r="E112" s="13" t="s">
        <v>108</v>
      </c>
      <c r="F112" s="13" t="s">
        <v>109</v>
      </c>
      <c r="G112" s="13" t="s">
        <v>706</v>
      </c>
      <c r="H112" s="13" t="s">
        <v>707</v>
      </c>
      <c r="I112" s="13" t="s">
        <v>708</v>
      </c>
      <c r="J112" s="13" t="s">
        <v>709</v>
      </c>
      <c r="K112" s="13" t="s">
        <v>710</v>
      </c>
      <c r="L112" s="13" t="s">
        <v>711</v>
      </c>
      <c r="M112" s="13" t="s">
        <v>712</v>
      </c>
      <c r="N112" s="13" t="s">
        <v>713</v>
      </c>
      <c r="O112" s="13" t="s">
        <v>714</v>
      </c>
      <c r="P112" s="13" t="s">
        <v>715</v>
      </c>
      <c r="Q112" s="13" t="s">
        <v>716</v>
      </c>
      <c r="R112" s="13" t="s">
        <v>717</v>
      </c>
    </row>
    <row r="113" spans="1:18" x14ac:dyDescent="0.25">
      <c r="A113" s="13" t="s">
        <v>39</v>
      </c>
      <c r="D113" s="13" t="s">
        <v>388</v>
      </c>
      <c r="E113" s="13" t="s">
        <v>110</v>
      </c>
      <c r="F113" s="13" t="s">
        <v>109</v>
      </c>
      <c r="G113" s="13" t="s">
        <v>705</v>
      </c>
      <c r="H113" s="13" t="s">
        <v>705</v>
      </c>
      <c r="I113" s="13" t="s">
        <v>705</v>
      </c>
      <c r="J113" s="13" t="s">
        <v>705</v>
      </c>
      <c r="K113" s="13" t="s">
        <v>705</v>
      </c>
      <c r="L113" s="13" t="s">
        <v>705</v>
      </c>
      <c r="M113" s="13" t="s">
        <v>705</v>
      </c>
      <c r="N113" s="13" t="s">
        <v>705</v>
      </c>
      <c r="O113" s="13" t="s">
        <v>705</v>
      </c>
      <c r="P113" s="13" t="s">
        <v>705</v>
      </c>
      <c r="Q113" s="13" t="s">
        <v>705</v>
      </c>
      <c r="R113" s="13" t="s">
        <v>705</v>
      </c>
    </row>
    <row r="114" spans="1:18" x14ac:dyDescent="0.25">
      <c r="A114" s="13" t="s">
        <v>39</v>
      </c>
      <c r="D114" s="13" t="s">
        <v>389</v>
      </c>
      <c r="E114" s="13" t="s">
        <v>554</v>
      </c>
      <c r="F114" s="13" t="s">
        <v>109</v>
      </c>
      <c r="G114" s="13" t="s">
        <v>718</v>
      </c>
      <c r="H114" s="13" t="s">
        <v>719</v>
      </c>
      <c r="I114" s="13" t="s">
        <v>720</v>
      </c>
      <c r="J114" s="13" t="s">
        <v>721</v>
      </c>
      <c r="K114" s="13" t="s">
        <v>722</v>
      </c>
      <c r="L114" s="13" t="s">
        <v>723</v>
      </c>
      <c r="M114" s="13" t="s">
        <v>724</v>
      </c>
      <c r="N114" s="13" t="s">
        <v>725</v>
      </c>
      <c r="O114" s="13" t="s">
        <v>726</v>
      </c>
      <c r="P114" s="13" t="s">
        <v>727</v>
      </c>
      <c r="Q114" s="13" t="s">
        <v>728</v>
      </c>
      <c r="R114" s="13" t="s">
        <v>729</v>
      </c>
    </row>
    <row r="115" spans="1:18" x14ac:dyDescent="0.25">
      <c r="A115" s="13" t="s">
        <v>39</v>
      </c>
      <c r="D115" s="13" t="s">
        <v>390</v>
      </c>
      <c r="E115" s="13" t="s">
        <v>555</v>
      </c>
      <c r="F115" s="13" t="s">
        <v>42</v>
      </c>
      <c r="G115" s="13" t="s">
        <v>207</v>
      </c>
      <c r="H115" s="13" t="s">
        <v>207</v>
      </c>
      <c r="I115" s="13" t="s">
        <v>207</v>
      </c>
      <c r="J115" s="13" t="s">
        <v>207</v>
      </c>
      <c r="K115" s="13" t="s">
        <v>207</v>
      </c>
      <c r="L115" s="13" t="s">
        <v>207</v>
      </c>
      <c r="M115" s="13" t="s">
        <v>207</v>
      </c>
      <c r="N115" s="13" t="s">
        <v>207</v>
      </c>
      <c r="O115" s="13" t="s">
        <v>207</v>
      </c>
      <c r="P115" s="13" t="s">
        <v>207</v>
      </c>
      <c r="Q115" s="13" t="s">
        <v>207</v>
      </c>
      <c r="R115" s="13" t="s">
        <v>207</v>
      </c>
    </row>
    <row r="116" spans="1:18" x14ac:dyDescent="0.25">
      <c r="A116" s="13" t="s">
        <v>39</v>
      </c>
      <c r="D116" s="13" t="s">
        <v>391</v>
      </c>
      <c r="E116" s="13" t="s">
        <v>111</v>
      </c>
      <c r="F116" s="13" t="s">
        <v>42</v>
      </c>
      <c r="G116" s="13" t="s">
        <v>207</v>
      </c>
      <c r="H116" s="13" t="s">
        <v>207</v>
      </c>
      <c r="I116" s="13" t="s">
        <v>207</v>
      </c>
      <c r="J116" s="13" t="s">
        <v>207</v>
      </c>
      <c r="K116" s="13" t="s">
        <v>207</v>
      </c>
      <c r="L116" s="13" t="s">
        <v>207</v>
      </c>
      <c r="M116" s="13" t="s">
        <v>207</v>
      </c>
      <c r="N116" s="13" t="s">
        <v>207</v>
      </c>
      <c r="O116" s="13" t="s">
        <v>207</v>
      </c>
      <c r="P116" s="13" t="s">
        <v>207</v>
      </c>
      <c r="Q116" s="13" t="s">
        <v>207</v>
      </c>
      <c r="R116" s="13" t="s">
        <v>207</v>
      </c>
    </row>
    <row r="117" spans="1:18" x14ac:dyDescent="0.25">
      <c r="A117" s="13" t="s">
        <v>39</v>
      </c>
      <c r="D117" s="13" t="s">
        <v>392</v>
      </c>
      <c r="E117" s="13" t="s">
        <v>505</v>
      </c>
      <c r="F117" s="13" t="s">
        <v>46</v>
      </c>
      <c r="G117" s="13" t="s">
        <v>730</v>
      </c>
      <c r="H117" s="13" t="s">
        <v>731</v>
      </c>
      <c r="I117" s="13" t="s">
        <v>732</v>
      </c>
      <c r="J117" s="13" t="s">
        <v>733</v>
      </c>
      <c r="K117" s="13" t="s">
        <v>734</v>
      </c>
      <c r="L117" s="13" t="s">
        <v>735</v>
      </c>
      <c r="M117" s="13" t="s">
        <v>736</v>
      </c>
      <c r="N117" s="13" t="s">
        <v>737</v>
      </c>
      <c r="O117" s="13" t="s">
        <v>738</v>
      </c>
      <c r="P117" s="13" t="s">
        <v>739</v>
      </c>
      <c r="Q117" s="13" t="s">
        <v>740</v>
      </c>
      <c r="R117" s="13" t="s">
        <v>741</v>
      </c>
    </row>
    <row r="118" spans="1:18" x14ac:dyDescent="0.25">
      <c r="A118" s="13" t="s">
        <v>39</v>
      </c>
      <c r="D118" s="13" t="s">
        <v>393</v>
      </c>
      <c r="E118" s="13" t="s">
        <v>112</v>
      </c>
      <c r="F118" s="13" t="s">
        <v>46</v>
      </c>
      <c r="G118" s="13" t="s">
        <v>742</v>
      </c>
      <c r="H118" s="13" t="s">
        <v>743</v>
      </c>
      <c r="I118" s="13" t="s">
        <v>744</v>
      </c>
      <c r="J118" s="13" t="s">
        <v>745</v>
      </c>
      <c r="K118" s="13" t="s">
        <v>746</v>
      </c>
      <c r="L118" s="13" t="s">
        <v>747</v>
      </c>
      <c r="M118" s="13" t="s">
        <v>748</v>
      </c>
      <c r="N118" s="13" t="s">
        <v>749</v>
      </c>
      <c r="O118" s="13" t="s">
        <v>750</v>
      </c>
      <c r="P118" s="13" t="s">
        <v>751</v>
      </c>
      <c r="Q118" s="13" t="s">
        <v>752</v>
      </c>
      <c r="R118" s="13" t="s">
        <v>753</v>
      </c>
    </row>
    <row r="119" spans="1:18" x14ac:dyDescent="0.25">
      <c r="A119" s="13" t="s">
        <v>39</v>
      </c>
      <c r="D119" s="13" t="s">
        <v>394</v>
      </c>
      <c r="E119" s="13" t="s">
        <v>506</v>
      </c>
      <c r="F119" s="13" t="s">
        <v>46</v>
      </c>
      <c r="G119" s="13" t="s">
        <v>207</v>
      </c>
      <c r="H119" s="13" t="s">
        <v>207</v>
      </c>
      <c r="I119" s="13" t="s">
        <v>207</v>
      </c>
      <c r="J119" s="13" t="s">
        <v>207</v>
      </c>
      <c r="K119" s="13" t="s">
        <v>207</v>
      </c>
      <c r="L119" s="13" t="s">
        <v>207</v>
      </c>
      <c r="M119" s="13" t="s">
        <v>207</v>
      </c>
      <c r="N119" s="13" t="s">
        <v>207</v>
      </c>
      <c r="O119" s="13" t="s">
        <v>207</v>
      </c>
      <c r="P119" s="13" t="s">
        <v>207</v>
      </c>
      <c r="Q119" s="13" t="s">
        <v>207</v>
      </c>
      <c r="R119" s="13" t="s">
        <v>207</v>
      </c>
    </row>
    <row r="120" spans="1:18" x14ac:dyDescent="0.25">
      <c r="A120" s="13" t="s">
        <v>39</v>
      </c>
      <c r="D120" s="13" t="s">
        <v>395</v>
      </c>
      <c r="E120" s="13" t="s">
        <v>113</v>
      </c>
      <c r="F120" s="13" t="s">
        <v>49</v>
      </c>
      <c r="G120" s="13" t="s">
        <v>754</v>
      </c>
      <c r="H120" s="13" t="s">
        <v>755</v>
      </c>
      <c r="I120" s="13" t="s">
        <v>756</v>
      </c>
      <c r="J120" s="13" t="s">
        <v>757</v>
      </c>
      <c r="K120" s="13" t="s">
        <v>758</v>
      </c>
      <c r="L120" s="13" t="s">
        <v>759</v>
      </c>
      <c r="M120" s="13" t="s">
        <v>760</v>
      </c>
      <c r="N120" s="13" t="s">
        <v>761</v>
      </c>
      <c r="O120" s="13" t="s">
        <v>762</v>
      </c>
      <c r="P120" s="13" t="s">
        <v>763</v>
      </c>
      <c r="Q120" s="13" t="s">
        <v>764</v>
      </c>
      <c r="R120" s="13" t="s">
        <v>765</v>
      </c>
    </row>
    <row r="121" spans="1:18" x14ac:dyDescent="0.25">
      <c r="A121" s="13" t="s">
        <v>39</v>
      </c>
      <c r="D121" s="13" t="s">
        <v>396</v>
      </c>
      <c r="E121" s="13" t="s">
        <v>507</v>
      </c>
      <c r="F121" s="13" t="s">
        <v>42</v>
      </c>
      <c r="G121" s="13" t="s">
        <v>207</v>
      </c>
      <c r="H121" s="13" t="s">
        <v>207</v>
      </c>
      <c r="I121" s="13" t="s">
        <v>207</v>
      </c>
      <c r="J121" s="13" t="s">
        <v>207</v>
      </c>
      <c r="K121" s="13" t="s">
        <v>207</v>
      </c>
      <c r="L121" s="13" t="s">
        <v>207</v>
      </c>
      <c r="M121" s="13" t="s">
        <v>207</v>
      </c>
      <c r="N121" s="13" t="s">
        <v>207</v>
      </c>
      <c r="O121" s="13" t="s">
        <v>207</v>
      </c>
      <c r="P121" s="13" t="s">
        <v>207</v>
      </c>
      <c r="Q121" s="13" t="s">
        <v>207</v>
      </c>
      <c r="R121" s="13" t="s">
        <v>207</v>
      </c>
    </row>
    <row r="122" spans="1:18" x14ac:dyDescent="0.25">
      <c r="A122" s="13" t="s">
        <v>39</v>
      </c>
      <c r="D122" s="13" t="s">
        <v>397</v>
      </c>
      <c r="E122" s="13" t="s">
        <v>508</v>
      </c>
      <c r="F122" s="13" t="s">
        <v>46</v>
      </c>
      <c r="G122" s="13" t="s">
        <v>766</v>
      </c>
      <c r="H122" s="13" t="s">
        <v>767</v>
      </c>
      <c r="I122" s="13" t="s">
        <v>768</v>
      </c>
      <c r="J122" s="13" t="s">
        <v>769</v>
      </c>
      <c r="K122" s="13" t="s">
        <v>770</v>
      </c>
      <c r="L122" s="13" t="s">
        <v>771</v>
      </c>
      <c r="M122" s="13" t="s">
        <v>772</v>
      </c>
      <c r="N122" s="13" t="s">
        <v>773</v>
      </c>
      <c r="O122" s="13" t="s">
        <v>774</v>
      </c>
      <c r="P122" s="13" t="s">
        <v>775</v>
      </c>
      <c r="Q122" s="13" t="s">
        <v>776</v>
      </c>
      <c r="R122" s="13" t="s">
        <v>777</v>
      </c>
    </row>
    <row r="123" spans="1:18" x14ac:dyDescent="0.25">
      <c r="A123" s="13" t="s">
        <v>39</v>
      </c>
      <c r="D123" s="13" t="s">
        <v>398</v>
      </c>
      <c r="E123" s="13" t="s">
        <v>509</v>
      </c>
      <c r="F123" s="13" t="s">
        <v>46</v>
      </c>
      <c r="G123" s="13" t="s">
        <v>778</v>
      </c>
      <c r="H123" s="13" t="s">
        <v>779</v>
      </c>
      <c r="I123" s="13" t="s">
        <v>780</v>
      </c>
      <c r="J123" s="13" t="s">
        <v>781</v>
      </c>
      <c r="K123" s="13" t="s">
        <v>782</v>
      </c>
      <c r="L123" s="13" t="s">
        <v>783</v>
      </c>
      <c r="M123" s="13" t="s">
        <v>784</v>
      </c>
      <c r="N123" s="13" t="s">
        <v>785</v>
      </c>
      <c r="O123" s="13" t="s">
        <v>786</v>
      </c>
      <c r="P123" s="13" t="s">
        <v>787</v>
      </c>
      <c r="Q123" s="13" t="s">
        <v>788</v>
      </c>
      <c r="R123" s="13" t="s">
        <v>789</v>
      </c>
    </row>
    <row r="124" spans="1:18" x14ac:dyDescent="0.25">
      <c r="A124" s="13" t="s">
        <v>39</v>
      </c>
      <c r="D124" s="13" t="s">
        <v>510</v>
      </c>
      <c r="E124" s="13" t="s">
        <v>511</v>
      </c>
      <c r="F124" s="13" t="s">
        <v>46</v>
      </c>
      <c r="G124" s="13" t="s">
        <v>207</v>
      </c>
      <c r="H124" s="13" t="s">
        <v>207</v>
      </c>
      <c r="I124" s="13" t="s">
        <v>207</v>
      </c>
      <c r="J124" s="13" t="s">
        <v>207</v>
      </c>
      <c r="K124" s="13" t="s">
        <v>207</v>
      </c>
      <c r="L124" s="13" t="s">
        <v>207</v>
      </c>
      <c r="M124" s="13" t="s">
        <v>207</v>
      </c>
      <c r="N124" s="13" t="s">
        <v>207</v>
      </c>
      <c r="O124" s="13" t="s">
        <v>207</v>
      </c>
      <c r="P124" s="13" t="s">
        <v>207</v>
      </c>
      <c r="Q124" s="13" t="s">
        <v>207</v>
      </c>
      <c r="R124" s="13" t="s">
        <v>207</v>
      </c>
    </row>
    <row r="125" spans="1:18" x14ac:dyDescent="0.25">
      <c r="A125" s="13" t="s">
        <v>39</v>
      </c>
      <c r="D125" s="13" t="s">
        <v>512</v>
      </c>
      <c r="E125" s="13" t="s">
        <v>513</v>
      </c>
      <c r="F125" s="13" t="s">
        <v>49</v>
      </c>
      <c r="G125" s="13" t="s">
        <v>790</v>
      </c>
      <c r="H125" s="13" t="s">
        <v>791</v>
      </c>
      <c r="I125" s="13" t="s">
        <v>792</v>
      </c>
      <c r="J125" s="13" t="s">
        <v>793</v>
      </c>
      <c r="K125" s="13" t="s">
        <v>794</v>
      </c>
      <c r="L125" s="13" t="s">
        <v>795</v>
      </c>
      <c r="M125" s="13" t="s">
        <v>796</v>
      </c>
      <c r="N125" s="13" t="s">
        <v>797</v>
      </c>
      <c r="O125" s="13" t="s">
        <v>798</v>
      </c>
      <c r="P125" s="13" t="s">
        <v>799</v>
      </c>
      <c r="Q125" s="13" t="s">
        <v>800</v>
      </c>
      <c r="R125" s="13" t="s">
        <v>801</v>
      </c>
    </row>
    <row r="126" spans="1:18" x14ac:dyDescent="0.25">
      <c r="A126" s="13" t="s">
        <v>39</v>
      </c>
      <c r="D126" s="13" t="s">
        <v>399</v>
      </c>
      <c r="E126" s="13" t="s">
        <v>114</v>
      </c>
      <c r="F126" s="13" t="s">
        <v>49</v>
      </c>
      <c r="G126" s="13" t="s">
        <v>802</v>
      </c>
      <c r="H126" s="13" t="s">
        <v>803</v>
      </c>
      <c r="I126" s="13" t="s">
        <v>804</v>
      </c>
      <c r="J126" s="13" t="s">
        <v>805</v>
      </c>
      <c r="K126" s="13" t="s">
        <v>806</v>
      </c>
      <c r="L126" s="13" t="s">
        <v>807</v>
      </c>
      <c r="M126" s="13" t="s">
        <v>808</v>
      </c>
      <c r="N126" s="13" t="s">
        <v>809</v>
      </c>
      <c r="O126" s="13" t="s">
        <v>810</v>
      </c>
      <c r="P126" s="13" t="s">
        <v>811</v>
      </c>
      <c r="Q126" s="13" t="s">
        <v>812</v>
      </c>
      <c r="R126" s="13" t="s">
        <v>813</v>
      </c>
    </row>
    <row r="127" spans="1:18" x14ac:dyDescent="0.25">
      <c r="A127" s="13" t="s">
        <v>39</v>
      </c>
      <c r="D127" s="13" t="s">
        <v>400</v>
      </c>
      <c r="E127" s="13" t="s">
        <v>514</v>
      </c>
      <c r="F127" s="13" t="s">
        <v>42</v>
      </c>
      <c r="G127" s="13" t="s">
        <v>207</v>
      </c>
      <c r="H127" s="13" t="s">
        <v>207</v>
      </c>
      <c r="I127" s="13" t="s">
        <v>207</v>
      </c>
      <c r="J127" s="13" t="s">
        <v>207</v>
      </c>
      <c r="K127" s="13" t="s">
        <v>207</v>
      </c>
      <c r="L127" s="13" t="s">
        <v>207</v>
      </c>
      <c r="M127" s="13" t="s">
        <v>207</v>
      </c>
      <c r="N127" s="13" t="s">
        <v>207</v>
      </c>
      <c r="O127" s="13" t="s">
        <v>207</v>
      </c>
      <c r="P127" s="13" t="s">
        <v>207</v>
      </c>
      <c r="Q127" s="13" t="s">
        <v>207</v>
      </c>
      <c r="R127" s="13" t="s">
        <v>207</v>
      </c>
    </row>
    <row r="128" spans="1:18" x14ac:dyDescent="0.25">
      <c r="A128" s="13" t="s">
        <v>39</v>
      </c>
      <c r="D128" s="13" t="s">
        <v>401</v>
      </c>
      <c r="E128" s="13" t="s">
        <v>515</v>
      </c>
      <c r="F128" s="13" t="s">
        <v>42</v>
      </c>
      <c r="G128" s="13" t="s">
        <v>207</v>
      </c>
      <c r="H128" s="13" t="s">
        <v>207</v>
      </c>
      <c r="I128" s="13" t="s">
        <v>207</v>
      </c>
      <c r="J128" s="13" t="s">
        <v>207</v>
      </c>
      <c r="K128" s="13" t="s">
        <v>207</v>
      </c>
      <c r="L128" s="13" t="s">
        <v>207</v>
      </c>
      <c r="M128" s="13" t="s">
        <v>207</v>
      </c>
      <c r="N128" s="13" t="s">
        <v>207</v>
      </c>
      <c r="O128" s="13" t="s">
        <v>207</v>
      </c>
      <c r="P128" s="13" t="s">
        <v>207</v>
      </c>
      <c r="Q128" s="13" t="s">
        <v>207</v>
      </c>
      <c r="R128" s="13" t="s">
        <v>207</v>
      </c>
    </row>
    <row r="129" spans="1:18" x14ac:dyDescent="0.25">
      <c r="A129" s="13" t="s">
        <v>39</v>
      </c>
      <c r="D129" s="13" t="s">
        <v>516</v>
      </c>
      <c r="E129" s="13" t="s">
        <v>517</v>
      </c>
      <c r="F129" s="13" t="s">
        <v>46</v>
      </c>
      <c r="G129" s="13" t="s">
        <v>814</v>
      </c>
      <c r="H129" s="13" t="s">
        <v>815</v>
      </c>
      <c r="I129" s="13" t="s">
        <v>816</v>
      </c>
      <c r="J129" s="13" t="s">
        <v>817</v>
      </c>
      <c r="K129" s="13" t="s">
        <v>818</v>
      </c>
      <c r="L129" s="13" t="s">
        <v>819</v>
      </c>
      <c r="M129" s="13" t="s">
        <v>820</v>
      </c>
      <c r="N129" s="13" t="s">
        <v>821</v>
      </c>
      <c r="O129" s="13" t="s">
        <v>822</v>
      </c>
      <c r="P129" s="13" t="s">
        <v>823</v>
      </c>
      <c r="Q129" s="13" t="s">
        <v>824</v>
      </c>
      <c r="R129" s="13" t="s">
        <v>825</v>
      </c>
    </row>
    <row r="130" spans="1:18" x14ac:dyDescent="0.25">
      <c r="A130" s="13" t="s">
        <v>39</v>
      </c>
      <c r="D130" s="13" t="s">
        <v>402</v>
      </c>
      <c r="E130" s="13" t="s">
        <v>518</v>
      </c>
      <c r="F130" s="13" t="s">
        <v>46</v>
      </c>
      <c r="G130" s="13" t="s">
        <v>826</v>
      </c>
      <c r="H130" s="13" t="s">
        <v>827</v>
      </c>
      <c r="I130" s="13" t="s">
        <v>828</v>
      </c>
      <c r="J130" s="13" t="s">
        <v>829</v>
      </c>
      <c r="K130" s="13" t="s">
        <v>830</v>
      </c>
      <c r="L130" s="13" t="s">
        <v>831</v>
      </c>
      <c r="M130" s="13" t="s">
        <v>832</v>
      </c>
      <c r="N130" s="13" t="s">
        <v>833</v>
      </c>
      <c r="O130" s="13" t="s">
        <v>834</v>
      </c>
      <c r="P130" s="13" t="s">
        <v>835</v>
      </c>
      <c r="Q130" s="13" t="s">
        <v>836</v>
      </c>
      <c r="R130" s="13" t="s">
        <v>837</v>
      </c>
    </row>
    <row r="131" spans="1:18" x14ac:dyDescent="0.25">
      <c r="A131" s="13" t="s">
        <v>39</v>
      </c>
      <c r="D131" s="13" t="s">
        <v>403</v>
      </c>
      <c r="E131" s="13" t="s">
        <v>519</v>
      </c>
      <c r="F131" s="13" t="s">
        <v>46</v>
      </c>
      <c r="G131" s="13" t="s">
        <v>207</v>
      </c>
      <c r="H131" s="13" t="s">
        <v>207</v>
      </c>
      <c r="I131" s="13" t="s">
        <v>207</v>
      </c>
      <c r="J131" s="13" t="s">
        <v>207</v>
      </c>
      <c r="K131" s="13" t="s">
        <v>207</v>
      </c>
      <c r="L131" s="13" t="s">
        <v>207</v>
      </c>
      <c r="M131" s="13" t="s">
        <v>207</v>
      </c>
      <c r="N131" s="13" t="s">
        <v>207</v>
      </c>
      <c r="O131" s="13" t="s">
        <v>207</v>
      </c>
      <c r="P131" s="13" t="s">
        <v>207</v>
      </c>
      <c r="Q131" s="13" t="s">
        <v>207</v>
      </c>
      <c r="R131" s="13" t="s">
        <v>207</v>
      </c>
    </row>
    <row r="132" spans="1:18" x14ac:dyDescent="0.25">
      <c r="A132" s="13" t="s">
        <v>39</v>
      </c>
      <c r="D132" s="13" t="s">
        <v>520</v>
      </c>
      <c r="E132" s="13" t="s">
        <v>556</v>
      </c>
      <c r="F132" s="13" t="s">
        <v>49</v>
      </c>
      <c r="G132" s="13" t="s">
        <v>838</v>
      </c>
      <c r="H132" s="13" t="s">
        <v>839</v>
      </c>
      <c r="I132" s="13" t="s">
        <v>840</v>
      </c>
      <c r="J132" s="13" t="s">
        <v>841</v>
      </c>
      <c r="K132" s="13" t="s">
        <v>842</v>
      </c>
      <c r="L132" s="13" t="s">
        <v>843</v>
      </c>
      <c r="M132" s="13" t="s">
        <v>844</v>
      </c>
      <c r="N132" s="13" t="s">
        <v>845</v>
      </c>
      <c r="O132" s="13" t="s">
        <v>846</v>
      </c>
      <c r="P132" s="13" t="s">
        <v>847</v>
      </c>
      <c r="Q132" s="13" t="s">
        <v>848</v>
      </c>
      <c r="R132" s="13" t="s">
        <v>849</v>
      </c>
    </row>
    <row r="133" spans="1:18" x14ac:dyDescent="0.25">
      <c r="A133" s="13" t="s">
        <v>39</v>
      </c>
      <c r="D133" s="13" t="s">
        <v>404</v>
      </c>
      <c r="E133" s="13" t="s">
        <v>521</v>
      </c>
      <c r="F133" s="13" t="s">
        <v>42</v>
      </c>
      <c r="G133" s="13" t="s">
        <v>207</v>
      </c>
      <c r="H133" s="13" t="s">
        <v>207</v>
      </c>
      <c r="I133" s="13" t="s">
        <v>207</v>
      </c>
      <c r="J133" s="13" t="s">
        <v>207</v>
      </c>
      <c r="K133" s="13" t="s">
        <v>207</v>
      </c>
      <c r="L133" s="13" t="s">
        <v>207</v>
      </c>
      <c r="M133" s="13" t="s">
        <v>207</v>
      </c>
      <c r="N133" s="13" t="s">
        <v>207</v>
      </c>
      <c r="O133" s="13" t="s">
        <v>207</v>
      </c>
      <c r="P133" s="13" t="s">
        <v>207</v>
      </c>
      <c r="Q133" s="13" t="s">
        <v>207</v>
      </c>
      <c r="R133" s="13" t="s">
        <v>207</v>
      </c>
    </row>
    <row r="134" spans="1:18" x14ac:dyDescent="0.25">
      <c r="A134" s="13" t="s">
        <v>39</v>
      </c>
      <c r="D134" s="13" t="s">
        <v>405</v>
      </c>
      <c r="E134" s="13" t="s">
        <v>522</v>
      </c>
      <c r="F134" s="13" t="s">
        <v>46</v>
      </c>
      <c r="G134" s="13" t="s">
        <v>850</v>
      </c>
      <c r="H134" s="13" t="s">
        <v>850</v>
      </c>
      <c r="I134" s="13" t="s">
        <v>850</v>
      </c>
      <c r="J134" s="13" t="s">
        <v>851</v>
      </c>
      <c r="K134" s="13" t="s">
        <v>852</v>
      </c>
      <c r="L134" s="13" t="s">
        <v>853</v>
      </c>
      <c r="M134" s="13" t="s">
        <v>853</v>
      </c>
      <c r="N134" s="13" t="s">
        <v>853</v>
      </c>
      <c r="O134" s="13" t="s">
        <v>853</v>
      </c>
      <c r="P134" s="13" t="s">
        <v>853</v>
      </c>
      <c r="Q134" s="13" t="s">
        <v>853</v>
      </c>
      <c r="R134" s="13" t="s">
        <v>854</v>
      </c>
    </row>
    <row r="135" spans="1:18" x14ac:dyDescent="0.25">
      <c r="A135" s="13" t="s">
        <v>39</v>
      </c>
      <c r="D135" s="13" t="s">
        <v>406</v>
      </c>
      <c r="E135" s="13" t="s">
        <v>523</v>
      </c>
      <c r="F135" s="13" t="s">
        <v>46</v>
      </c>
      <c r="G135" s="13" t="s">
        <v>207</v>
      </c>
      <c r="H135" s="13" t="s">
        <v>207</v>
      </c>
      <c r="I135" s="13" t="s">
        <v>207</v>
      </c>
      <c r="J135" s="13" t="s">
        <v>207</v>
      </c>
      <c r="K135" s="13" t="s">
        <v>207</v>
      </c>
      <c r="L135" s="13" t="s">
        <v>207</v>
      </c>
      <c r="M135" s="13" t="s">
        <v>207</v>
      </c>
      <c r="N135" s="13" t="s">
        <v>207</v>
      </c>
      <c r="O135" s="13" t="s">
        <v>207</v>
      </c>
      <c r="P135" s="13" t="s">
        <v>207</v>
      </c>
      <c r="Q135" s="13" t="s">
        <v>207</v>
      </c>
      <c r="R135" s="13" t="s">
        <v>207</v>
      </c>
    </row>
    <row r="136" spans="1:18" x14ac:dyDescent="0.25">
      <c r="A136" s="13" t="s">
        <v>39</v>
      </c>
      <c r="D136" s="13" t="s">
        <v>407</v>
      </c>
      <c r="E136" s="13" t="s">
        <v>524</v>
      </c>
      <c r="F136" s="13" t="s">
        <v>46</v>
      </c>
      <c r="G136" s="13" t="s">
        <v>207</v>
      </c>
      <c r="H136" s="13" t="s">
        <v>207</v>
      </c>
      <c r="I136" s="13" t="s">
        <v>207</v>
      </c>
      <c r="J136" s="13" t="s">
        <v>207</v>
      </c>
      <c r="K136" s="13" t="s">
        <v>207</v>
      </c>
      <c r="L136" s="13" t="s">
        <v>207</v>
      </c>
      <c r="M136" s="13" t="s">
        <v>207</v>
      </c>
      <c r="N136" s="13" t="s">
        <v>207</v>
      </c>
      <c r="O136" s="13" t="s">
        <v>207</v>
      </c>
      <c r="P136" s="13" t="s">
        <v>207</v>
      </c>
      <c r="Q136" s="13" t="s">
        <v>207</v>
      </c>
      <c r="R136" s="13" t="s">
        <v>207</v>
      </c>
    </row>
    <row r="137" spans="1:18" x14ac:dyDescent="0.25">
      <c r="A137" s="13" t="s">
        <v>39</v>
      </c>
      <c r="D137" s="13" t="s">
        <v>408</v>
      </c>
      <c r="E137" s="13" t="s">
        <v>525</v>
      </c>
      <c r="F137" s="13" t="s">
        <v>46</v>
      </c>
      <c r="G137" s="13" t="s">
        <v>207</v>
      </c>
      <c r="H137" s="13" t="s">
        <v>207</v>
      </c>
      <c r="I137" s="13" t="s">
        <v>207</v>
      </c>
      <c r="J137" s="13" t="s">
        <v>207</v>
      </c>
      <c r="K137" s="13" t="s">
        <v>207</v>
      </c>
      <c r="L137" s="13" t="s">
        <v>207</v>
      </c>
      <c r="M137" s="13" t="s">
        <v>207</v>
      </c>
      <c r="N137" s="13" t="s">
        <v>207</v>
      </c>
      <c r="O137" s="13" t="s">
        <v>207</v>
      </c>
      <c r="P137" s="13" t="s">
        <v>207</v>
      </c>
      <c r="Q137" s="13" t="s">
        <v>207</v>
      </c>
      <c r="R137" s="13" t="s">
        <v>207</v>
      </c>
    </row>
    <row r="138" spans="1:18" x14ac:dyDescent="0.25">
      <c r="A138" s="13" t="s">
        <v>39</v>
      </c>
      <c r="D138" s="13" t="s">
        <v>409</v>
      </c>
      <c r="E138" s="13" t="s">
        <v>526</v>
      </c>
      <c r="F138" s="13" t="s">
        <v>46</v>
      </c>
      <c r="G138" s="13" t="s">
        <v>855</v>
      </c>
      <c r="H138" s="13" t="s">
        <v>855</v>
      </c>
      <c r="I138" s="13" t="s">
        <v>855</v>
      </c>
      <c r="J138" s="13" t="s">
        <v>855</v>
      </c>
      <c r="K138" s="13" t="s">
        <v>855</v>
      </c>
      <c r="L138" s="13" t="s">
        <v>855</v>
      </c>
      <c r="M138" s="13" t="s">
        <v>855</v>
      </c>
      <c r="N138" s="13" t="s">
        <v>855</v>
      </c>
      <c r="O138" s="13" t="s">
        <v>855</v>
      </c>
      <c r="P138" s="13" t="s">
        <v>855</v>
      </c>
      <c r="Q138" s="13" t="s">
        <v>855</v>
      </c>
      <c r="R138" s="13" t="s">
        <v>856</v>
      </c>
    </row>
    <row r="139" spans="1:18" x14ac:dyDescent="0.25">
      <c r="A139" s="13" t="s">
        <v>39</v>
      </c>
      <c r="D139" s="13" t="s">
        <v>557</v>
      </c>
      <c r="E139" s="13" t="s">
        <v>558</v>
      </c>
      <c r="F139" s="13" t="s">
        <v>46</v>
      </c>
      <c r="G139" s="13" t="s">
        <v>207</v>
      </c>
      <c r="H139" s="13" t="s">
        <v>207</v>
      </c>
      <c r="I139" s="13" t="s">
        <v>207</v>
      </c>
      <c r="J139" s="13" t="s">
        <v>207</v>
      </c>
      <c r="K139" s="13" t="s">
        <v>207</v>
      </c>
      <c r="L139" s="13" t="s">
        <v>207</v>
      </c>
      <c r="M139" s="13" t="s">
        <v>207</v>
      </c>
      <c r="N139" s="13" t="s">
        <v>207</v>
      </c>
      <c r="O139" s="13" t="s">
        <v>207</v>
      </c>
      <c r="P139" s="13" t="s">
        <v>207</v>
      </c>
      <c r="Q139" s="13" t="s">
        <v>207</v>
      </c>
      <c r="R139" s="13" t="s">
        <v>207</v>
      </c>
    </row>
    <row r="140" spans="1:18" x14ac:dyDescent="0.25">
      <c r="A140" s="13" t="s">
        <v>39</v>
      </c>
      <c r="D140" s="13" t="s">
        <v>559</v>
      </c>
      <c r="E140" s="13" t="s">
        <v>560</v>
      </c>
      <c r="F140" s="13" t="s">
        <v>46</v>
      </c>
      <c r="G140" s="13" t="s">
        <v>207</v>
      </c>
      <c r="H140" s="13" t="s">
        <v>207</v>
      </c>
      <c r="I140" s="13" t="s">
        <v>207</v>
      </c>
      <c r="J140" s="13" t="s">
        <v>207</v>
      </c>
      <c r="K140" s="13" t="s">
        <v>207</v>
      </c>
      <c r="L140" s="13" t="s">
        <v>207</v>
      </c>
      <c r="M140" s="13" t="s">
        <v>207</v>
      </c>
      <c r="N140" s="13" t="s">
        <v>207</v>
      </c>
      <c r="O140" s="13" t="s">
        <v>207</v>
      </c>
      <c r="P140" s="13" t="s">
        <v>207</v>
      </c>
      <c r="Q140" s="13" t="s">
        <v>207</v>
      </c>
      <c r="R140" s="13" t="s">
        <v>207</v>
      </c>
    </row>
    <row r="141" spans="1:18" x14ac:dyDescent="0.25">
      <c r="A141" s="13" t="s">
        <v>39</v>
      </c>
      <c r="D141" s="13" t="s">
        <v>410</v>
      </c>
      <c r="E141" s="13" t="s">
        <v>561</v>
      </c>
      <c r="F141" s="13" t="s">
        <v>46</v>
      </c>
      <c r="G141" s="13" t="s">
        <v>857</v>
      </c>
      <c r="H141" s="13" t="s">
        <v>857</v>
      </c>
      <c r="I141" s="13" t="s">
        <v>857</v>
      </c>
      <c r="J141" s="13" t="s">
        <v>858</v>
      </c>
      <c r="K141" s="13" t="s">
        <v>859</v>
      </c>
      <c r="L141" s="13" t="s">
        <v>860</v>
      </c>
      <c r="M141" s="13" t="s">
        <v>860</v>
      </c>
      <c r="N141" s="13" t="s">
        <v>860</v>
      </c>
      <c r="O141" s="13" t="s">
        <v>860</v>
      </c>
      <c r="P141" s="13" t="s">
        <v>860</v>
      </c>
      <c r="Q141" s="13" t="s">
        <v>860</v>
      </c>
      <c r="R141" s="13" t="s">
        <v>861</v>
      </c>
    </row>
    <row r="142" spans="1:18" x14ac:dyDescent="0.25">
      <c r="A142" s="13" t="s">
        <v>39</v>
      </c>
      <c r="D142" s="13" t="s">
        <v>562</v>
      </c>
      <c r="E142" s="13" t="s">
        <v>563</v>
      </c>
      <c r="F142" s="13" t="s">
        <v>46</v>
      </c>
      <c r="G142" s="13" t="s">
        <v>207</v>
      </c>
      <c r="H142" s="13" t="s">
        <v>207</v>
      </c>
      <c r="I142" s="13" t="s">
        <v>207</v>
      </c>
      <c r="J142" s="13" t="s">
        <v>207</v>
      </c>
      <c r="K142" s="13" t="s">
        <v>207</v>
      </c>
      <c r="L142" s="13" t="s">
        <v>207</v>
      </c>
      <c r="M142" s="13" t="s">
        <v>207</v>
      </c>
      <c r="N142" s="13" t="s">
        <v>207</v>
      </c>
      <c r="O142" s="13" t="s">
        <v>207</v>
      </c>
      <c r="P142" s="13" t="s">
        <v>207</v>
      </c>
      <c r="Q142" s="13" t="s">
        <v>207</v>
      </c>
      <c r="R142" s="13" t="s">
        <v>207</v>
      </c>
    </row>
    <row r="143" spans="1:18" x14ac:dyDescent="0.25">
      <c r="A143" s="13" t="s">
        <v>39</v>
      </c>
      <c r="D143" s="13" t="s">
        <v>411</v>
      </c>
      <c r="E143" s="13" t="s">
        <v>115</v>
      </c>
      <c r="F143" s="13" t="s">
        <v>46</v>
      </c>
      <c r="G143" s="13" t="s">
        <v>207</v>
      </c>
      <c r="H143" s="13" t="s">
        <v>207</v>
      </c>
      <c r="I143" s="13" t="s">
        <v>207</v>
      </c>
      <c r="J143" s="13" t="s">
        <v>207</v>
      </c>
      <c r="K143" s="13" t="s">
        <v>207</v>
      </c>
      <c r="L143" s="13" t="s">
        <v>207</v>
      </c>
      <c r="M143" s="13" t="s">
        <v>207</v>
      </c>
      <c r="N143" s="13" t="s">
        <v>207</v>
      </c>
      <c r="O143" s="13" t="s">
        <v>207</v>
      </c>
      <c r="P143" s="13" t="s">
        <v>207</v>
      </c>
      <c r="Q143" s="13" t="s">
        <v>207</v>
      </c>
      <c r="R143" s="13" t="s">
        <v>207</v>
      </c>
    </row>
    <row r="144" spans="1:18" x14ac:dyDescent="0.25">
      <c r="A144" s="13" t="s">
        <v>39</v>
      </c>
      <c r="D144" s="13" t="s">
        <v>527</v>
      </c>
      <c r="E144" s="13" t="s">
        <v>528</v>
      </c>
      <c r="F144" s="13" t="s">
        <v>49</v>
      </c>
      <c r="G144" s="13" t="s">
        <v>855</v>
      </c>
      <c r="H144" s="13" t="s">
        <v>855</v>
      </c>
      <c r="I144" s="13" t="s">
        <v>855</v>
      </c>
      <c r="J144" s="13" t="s">
        <v>855</v>
      </c>
      <c r="K144" s="13" t="s">
        <v>855</v>
      </c>
      <c r="L144" s="13" t="s">
        <v>855</v>
      </c>
      <c r="M144" s="13" t="s">
        <v>855</v>
      </c>
      <c r="N144" s="13" t="s">
        <v>855</v>
      </c>
      <c r="O144" s="13" t="s">
        <v>855</v>
      </c>
      <c r="P144" s="13" t="s">
        <v>855</v>
      </c>
      <c r="Q144" s="13" t="s">
        <v>855</v>
      </c>
      <c r="R144" s="13" t="s">
        <v>856</v>
      </c>
    </row>
    <row r="145" spans="1:18" x14ac:dyDescent="0.25">
      <c r="A145" s="13" t="s">
        <v>39</v>
      </c>
      <c r="D145" s="13" t="s">
        <v>412</v>
      </c>
      <c r="E145" s="13" t="s">
        <v>564</v>
      </c>
      <c r="F145" s="13" t="s">
        <v>49</v>
      </c>
      <c r="G145" s="13" t="s">
        <v>862</v>
      </c>
      <c r="H145" s="13" t="s">
        <v>863</v>
      </c>
      <c r="I145" s="13" t="s">
        <v>864</v>
      </c>
      <c r="J145" s="13" t="s">
        <v>865</v>
      </c>
      <c r="K145" s="13" t="s">
        <v>866</v>
      </c>
      <c r="L145" s="13" t="s">
        <v>867</v>
      </c>
      <c r="M145" s="13" t="s">
        <v>868</v>
      </c>
      <c r="N145" s="13" t="s">
        <v>869</v>
      </c>
      <c r="O145" s="13" t="s">
        <v>870</v>
      </c>
      <c r="P145" s="13" t="s">
        <v>871</v>
      </c>
      <c r="Q145" s="13" t="s">
        <v>872</v>
      </c>
      <c r="R145" s="13" t="s">
        <v>873</v>
      </c>
    </row>
    <row r="146" spans="1:18" x14ac:dyDescent="0.25">
      <c r="A146" s="13" t="s">
        <v>39</v>
      </c>
      <c r="D146" s="13" t="s">
        <v>413</v>
      </c>
      <c r="E146" s="13" t="s">
        <v>565</v>
      </c>
      <c r="F146" s="13" t="s">
        <v>109</v>
      </c>
      <c r="G146" s="13" t="s">
        <v>874</v>
      </c>
      <c r="H146" s="13" t="s">
        <v>875</v>
      </c>
      <c r="I146" s="13" t="s">
        <v>876</v>
      </c>
      <c r="J146" s="13" t="s">
        <v>877</v>
      </c>
      <c r="K146" s="13" t="s">
        <v>878</v>
      </c>
      <c r="L146" s="13" t="s">
        <v>879</v>
      </c>
      <c r="M146" s="13" t="s">
        <v>880</v>
      </c>
      <c r="N146" s="13" t="s">
        <v>881</v>
      </c>
      <c r="O146" s="13" t="s">
        <v>882</v>
      </c>
      <c r="P146" s="13" t="s">
        <v>883</v>
      </c>
      <c r="Q146" s="13" t="s">
        <v>884</v>
      </c>
      <c r="R146" s="13" t="s">
        <v>885</v>
      </c>
    </row>
    <row r="147" spans="1:18" x14ac:dyDescent="0.25">
      <c r="A147" s="13" t="s">
        <v>39</v>
      </c>
      <c r="D147" s="13" t="s">
        <v>414</v>
      </c>
      <c r="E147" s="13" t="s">
        <v>116</v>
      </c>
      <c r="F147" s="13" t="s">
        <v>42</v>
      </c>
      <c r="G147" s="13" t="s">
        <v>207</v>
      </c>
      <c r="H147" s="13" t="s">
        <v>207</v>
      </c>
      <c r="I147" s="13" t="s">
        <v>207</v>
      </c>
      <c r="J147" s="13" t="s">
        <v>207</v>
      </c>
      <c r="K147" s="13" t="s">
        <v>207</v>
      </c>
      <c r="L147" s="13" t="s">
        <v>207</v>
      </c>
      <c r="M147" s="13" t="s">
        <v>207</v>
      </c>
      <c r="N147" s="13" t="s">
        <v>207</v>
      </c>
      <c r="O147" s="13" t="s">
        <v>207</v>
      </c>
      <c r="P147" s="13" t="s">
        <v>207</v>
      </c>
      <c r="Q147" s="13" t="s">
        <v>207</v>
      </c>
      <c r="R147" s="13" t="s">
        <v>207</v>
      </c>
    </row>
    <row r="148" spans="1:18" x14ac:dyDescent="0.25">
      <c r="A148" s="13" t="s">
        <v>39</v>
      </c>
      <c r="D148" s="13" t="s">
        <v>415</v>
      </c>
      <c r="E148" s="13" t="s">
        <v>117</v>
      </c>
      <c r="F148" s="13" t="s">
        <v>42</v>
      </c>
      <c r="G148" s="13" t="s">
        <v>207</v>
      </c>
      <c r="H148" s="13" t="s">
        <v>207</v>
      </c>
      <c r="I148" s="13" t="s">
        <v>207</v>
      </c>
      <c r="J148" s="13" t="s">
        <v>207</v>
      </c>
      <c r="K148" s="13" t="s">
        <v>207</v>
      </c>
      <c r="L148" s="13" t="s">
        <v>207</v>
      </c>
      <c r="M148" s="13" t="s">
        <v>207</v>
      </c>
      <c r="N148" s="13" t="s">
        <v>207</v>
      </c>
      <c r="O148" s="13" t="s">
        <v>207</v>
      </c>
      <c r="P148" s="13" t="s">
        <v>207</v>
      </c>
      <c r="Q148" s="13" t="s">
        <v>207</v>
      </c>
      <c r="R148" s="13" t="s">
        <v>207</v>
      </c>
    </row>
    <row r="149" spans="1:18" x14ac:dyDescent="0.25">
      <c r="A149" s="13" t="s">
        <v>39</v>
      </c>
      <c r="D149" s="13" t="s">
        <v>416</v>
      </c>
      <c r="E149" s="13" t="s">
        <v>118</v>
      </c>
      <c r="F149" s="13" t="s">
        <v>46</v>
      </c>
      <c r="G149" s="13" t="s">
        <v>886</v>
      </c>
      <c r="H149" s="13" t="s">
        <v>887</v>
      </c>
      <c r="I149" s="13" t="s">
        <v>888</v>
      </c>
      <c r="J149" s="13" t="s">
        <v>889</v>
      </c>
      <c r="K149" s="13" t="s">
        <v>890</v>
      </c>
      <c r="L149" s="13" t="s">
        <v>891</v>
      </c>
      <c r="M149" s="13" t="s">
        <v>892</v>
      </c>
      <c r="N149" s="13" t="s">
        <v>893</v>
      </c>
      <c r="O149" s="13" t="s">
        <v>894</v>
      </c>
      <c r="P149" s="13" t="s">
        <v>895</v>
      </c>
      <c r="Q149" s="13" t="s">
        <v>896</v>
      </c>
      <c r="R149" s="13" t="s">
        <v>897</v>
      </c>
    </row>
    <row r="150" spans="1:18" x14ac:dyDescent="0.25">
      <c r="A150" s="13" t="s">
        <v>39</v>
      </c>
      <c r="D150" s="13" t="s">
        <v>529</v>
      </c>
      <c r="E150" s="13" t="s">
        <v>530</v>
      </c>
      <c r="F150" s="13" t="s">
        <v>46</v>
      </c>
      <c r="G150" s="13" t="s">
        <v>898</v>
      </c>
      <c r="H150" s="13" t="s">
        <v>899</v>
      </c>
      <c r="I150" s="13" t="s">
        <v>900</v>
      </c>
      <c r="J150" s="13" t="s">
        <v>901</v>
      </c>
      <c r="K150" s="13" t="s">
        <v>902</v>
      </c>
      <c r="L150" s="13" t="s">
        <v>903</v>
      </c>
      <c r="M150" s="13" t="s">
        <v>904</v>
      </c>
      <c r="N150" s="13" t="s">
        <v>905</v>
      </c>
      <c r="O150" s="13" t="s">
        <v>906</v>
      </c>
      <c r="P150" s="13" t="s">
        <v>907</v>
      </c>
      <c r="Q150" s="13" t="s">
        <v>908</v>
      </c>
      <c r="R150" s="13" t="s">
        <v>909</v>
      </c>
    </row>
    <row r="151" spans="1:18" x14ac:dyDescent="0.25">
      <c r="A151" s="13" t="s">
        <v>39</v>
      </c>
      <c r="D151" s="13" t="s">
        <v>417</v>
      </c>
      <c r="E151" s="13" t="s">
        <v>119</v>
      </c>
      <c r="F151" s="13" t="s">
        <v>46</v>
      </c>
      <c r="G151" s="13" t="s">
        <v>910</v>
      </c>
      <c r="H151" s="13" t="s">
        <v>911</v>
      </c>
      <c r="I151" s="13" t="s">
        <v>912</v>
      </c>
      <c r="J151" s="13" t="s">
        <v>913</v>
      </c>
      <c r="K151" s="13" t="s">
        <v>914</v>
      </c>
      <c r="L151" s="13" t="s">
        <v>915</v>
      </c>
      <c r="M151" s="13" t="s">
        <v>916</v>
      </c>
      <c r="N151" s="13" t="s">
        <v>917</v>
      </c>
      <c r="O151" s="13" t="s">
        <v>918</v>
      </c>
      <c r="P151" s="13" t="s">
        <v>919</v>
      </c>
      <c r="Q151" s="13" t="s">
        <v>920</v>
      </c>
      <c r="R151" s="13" t="s">
        <v>921</v>
      </c>
    </row>
    <row r="152" spans="1:18" x14ac:dyDescent="0.25">
      <c r="A152" s="13" t="s">
        <v>39</v>
      </c>
      <c r="D152" s="13" t="s">
        <v>531</v>
      </c>
      <c r="E152" s="13" t="s">
        <v>532</v>
      </c>
      <c r="F152" s="13" t="s">
        <v>46</v>
      </c>
      <c r="G152" s="13" t="s">
        <v>922</v>
      </c>
      <c r="H152" s="13" t="s">
        <v>923</v>
      </c>
      <c r="I152" s="13" t="s">
        <v>924</v>
      </c>
      <c r="J152" s="13" t="s">
        <v>925</v>
      </c>
      <c r="K152" s="13" t="s">
        <v>926</v>
      </c>
      <c r="L152" s="13" t="s">
        <v>927</v>
      </c>
      <c r="M152" s="13" t="s">
        <v>928</v>
      </c>
      <c r="N152" s="13" t="s">
        <v>929</v>
      </c>
      <c r="O152" s="13" t="s">
        <v>930</v>
      </c>
      <c r="P152" s="13" t="s">
        <v>931</v>
      </c>
      <c r="Q152" s="13" t="s">
        <v>932</v>
      </c>
      <c r="R152" s="13" t="s">
        <v>933</v>
      </c>
    </row>
    <row r="153" spans="1:18" x14ac:dyDescent="0.25">
      <c r="A153" s="13" t="s">
        <v>39</v>
      </c>
      <c r="D153" s="13" t="s">
        <v>418</v>
      </c>
      <c r="E153" s="13" t="s">
        <v>120</v>
      </c>
      <c r="F153" s="13" t="s">
        <v>46</v>
      </c>
      <c r="G153" s="13" t="s">
        <v>207</v>
      </c>
      <c r="H153" s="13" t="s">
        <v>207</v>
      </c>
      <c r="I153" s="13" t="s">
        <v>207</v>
      </c>
      <c r="J153" s="13" t="s">
        <v>207</v>
      </c>
      <c r="K153" s="13" t="s">
        <v>207</v>
      </c>
      <c r="L153" s="13" t="s">
        <v>207</v>
      </c>
      <c r="M153" s="13" t="s">
        <v>207</v>
      </c>
      <c r="N153" s="13" t="s">
        <v>207</v>
      </c>
      <c r="O153" s="13" t="s">
        <v>207</v>
      </c>
      <c r="P153" s="13" t="s">
        <v>207</v>
      </c>
      <c r="Q153" s="13" t="s">
        <v>207</v>
      </c>
      <c r="R153" s="13" t="s">
        <v>207</v>
      </c>
    </row>
    <row r="154" spans="1:18" x14ac:dyDescent="0.25">
      <c r="A154" s="13" t="s">
        <v>39</v>
      </c>
      <c r="D154" s="13" t="s">
        <v>419</v>
      </c>
      <c r="E154" s="13" t="s">
        <v>533</v>
      </c>
      <c r="F154" s="13" t="s">
        <v>46</v>
      </c>
      <c r="G154" s="13" t="s">
        <v>207</v>
      </c>
      <c r="H154" s="13" t="s">
        <v>934</v>
      </c>
      <c r="I154" s="13" t="s">
        <v>934</v>
      </c>
      <c r="J154" s="13" t="s">
        <v>934</v>
      </c>
      <c r="K154" s="13" t="s">
        <v>934</v>
      </c>
      <c r="L154" s="13" t="s">
        <v>934</v>
      </c>
      <c r="M154" s="13" t="s">
        <v>934</v>
      </c>
      <c r="N154" s="13" t="s">
        <v>934</v>
      </c>
      <c r="O154" s="13" t="s">
        <v>934</v>
      </c>
      <c r="P154" s="13" t="s">
        <v>935</v>
      </c>
      <c r="Q154" s="13" t="s">
        <v>935</v>
      </c>
      <c r="R154" s="13" t="s">
        <v>935</v>
      </c>
    </row>
    <row r="155" spans="1:18" x14ac:dyDescent="0.25">
      <c r="A155" s="13" t="s">
        <v>39</v>
      </c>
      <c r="D155" s="13" t="s">
        <v>534</v>
      </c>
      <c r="E155" s="13" t="s">
        <v>535</v>
      </c>
      <c r="F155" s="13" t="s">
        <v>46</v>
      </c>
      <c r="G155" s="13" t="s">
        <v>936</v>
      </c>
      <c r="H155" s="13" t="s">
        <v>937</v>
      </c>
      <c r="I155" s="13" t="s">
        <v>938</v>
      </c>
      <c r="J155" s="13" t="s">
        <v>939</v>
      </c>
      <c r="K155" s="13" t="s">
        <v>940</v>
      </c>
      <c r="L155" s="13" t="s">
        <v>941</v>
      </c>
      <c r="M155" s="13" t="s">
        <v>942</v>
      </c>
      <c r="N155" s="13" t="s">
        <v>943</v>
      </c>
      <c r="O155" s="13" t="s">
        <v>944</v>
      </c>
      <c r="P155" s="13" t="s">
        <v>945</v>
      </c>
      <c r="Q155" s="13" t="s">
        <v>946</v>
      </c>
      <c r="R155" s="13" t="s">
        <v>947</v>
      </c>
    </row>
    <row r="156" spans="1:18" x14ac:dyDescent="0.25">
      <c r="A156" s="13" t="s">
        <v>39</v>
      </c>
      <c r="D156" s="13" t="s">
        <v>420</v>
      </c>
      <c r="E156" s="13" t="s">
        <v>121</v>
      </c>
      <c r="F156" s="13" t="s">
        <v>49</v>
      </c>
      <c r="G156" s="13" t="s">
        <v>948</v>
      </c>
      <c r="H156" s="13" t="s">
        <v>949</v>
      </c>
      <c r="I156" s="13" t="s">
        <v>950</v>
      </c>
      <c r="J156" s="13" t="s">
        <v>951</v>
      </c>
      <c r="K156" s="13" t="s">
        <v>952</v>
      </c>
      <c r="L156" s="13" t="s">
        <v>953</v>
      </c>
      <c r="M156" s="13" t="s">
        <v>954</v>
      </c>
      <c r="N156" s="13" t="s">
        <v>955</v>
      </c>
      <c r="O156" s="13" t="s">
        <v>956</v>
      </c>
      <c r="P156" s="13" t="s">
        <v>957</v>
      </c>
      <c r="Q156" s="13" t="s">
        <v>958</v>
      </c>
      <c r="R156" s="13" t="s">
        <v>959</v>
      </c>
    </row>
    <row r="157" spans="1:18" x14ac:dyDescent="0.25">
      <c r="A157" s="13" t="s">
        <v>39</v>
      </c>
      <c r="D157" s="13" t="s">
        <v>421</v>
      </c>
      <c r="E157" s="13" t="s">
        <v>122</v>
      </c>
      <c r="F157" s="13" t="s">
        <v>42</v>
      </c>
      <c r="G157" s="13" t="s">
        <v>207</v>
      </c>
      <c r="H157" s="13" t="s">
        <v>207</v>
      </c>
      <c r="I157" s="13" t="s">
        <v>207</v>
      </c>
      <c r="J157" s="13" t="s">
        <v>207</v>
      </c>
      <c r="K157" s="13" t="s">
        <v>207</v>
      </c>
      <c r="L157" s="13" t="s">
        <v>207</v>
      </c>
      <c r="M157" s="13" t="s">
        <v>207</v>
      </c>
      <c r="N157" s="13" t="s">
        <v>207</v>
      </c>
      <c r="O157" s="13" t="s">
        <v>207</v>
      </c>
      <c r="P157" s="13" t="s">
        <v>207</v>
      </c>
      <c r="Q157" s="13" t="s">
        <v>207</v>
      </c>
      <c r="R157" s="13" t="s">
        <v>207</v>
      </c>
    </row>
    <row r="158" spans="1:18" x14ac:dyDescent="0.25">
      <c r="A158" s="13" t="s">
        <v>39</v>
      </c>
      <c r="D158" s="13" t="s">
        <v>422</v>
      </c>
      <c r="E158" s="13" t="s">
        <v>123</v>
      </c>
      <c r="F158" s="13" t="s">
        <v>46</v>
      </c>
      <c r="G158" s="13" t="s">
        <v>960</v>
      </c>
      <c r="H158" s="13" t="s">
        <v>961</v>
      </c>
      <c r="I158" s="13" t="s">
        <v>962</v>
      </c>
      <c r="J158" s="13" t="s">
        <v>963</v>
      </c>
      <c r="K158" s="13" t="s">
        <v>964</v>
      </c>
      <c r="L158" s="13" t="s">
        <v>965</v>
      </c>
      <c r="M158" s="13" t="s">
        <v>966</v>
      </c>
      <c r="N158" s="13" t="s">
        <v>967</v>
      </c>
      <c r="O158" s="13" t="s">
        <v>968</v>
      </c>
      <c r="P158" s="13" t="s">
        <v>969</v>
      </c>
      <c r="Q158" s="13" t="s">
        <v>970</v>
      </c>
      <c r="R158" s="13" t="s">
        <v>971</v>
      </c>
    </row>
    <row r="159" spans="1:18" x14ac:dyDescent="0.25">
      <c r="A159" s="13" t="s">
        <v>39</v>
      </c>
      <c r="D159" s="13" t="s">
        <v>423</v>
      </c>
      <c r="E159" s="13" t="s">
        <v>124</v>
      </c>
      <c r="F159" s="13" t="s">
        <v>46</v>
      </c>
      <c r="G159" s="13" t="s">
        <v>972</v>
      </c>
      <c r="H159" s="13" t="s">
        <v>973</v>
      </c>
      <c r="I159" s="13" t="s">
        <v>974</v>
      </c>
      <c r="J159" s="13" t="s">
        <v>975</v>
      </c>
      <c r="K159" s="13" t="s">
        <v>976</v>
      </c>
      <c r="L159" s="13" t="s">
        <v>977</v>
      </c>
      <c r="M159" s="13" t="s">
        <v>978</v>
      </c>
      <c r="N159" s="13" t="s">
        <v>979</v>
      </c>
      <c r="O159" s="13" t="s">
        <v>980</v>
      </c>
      <c r="P159" s="13" t="s">
        <v>981</v>
      </c>
      <c r="Q159" s="13" t="s">
        <v>982</v>
      </c>
      <c r="R159" s="13" t="s">
        <v>983</v>
      </c>
    </row>
    <row r="160" spans="1:18" x14ac:dyDescent="0.25">
      <c r="A160" s="13" t="s">
        <v>39</v>
      </c>
      <c r="D160" s="13" t="s">
        <v>424</v>
      </c>
      <c r="E160" s="13" t="s">
        <v>125</v>
      </c>
      <c r="F160" s="13" t="s">
        <v>46</v>
      </c>
      <c r="G160" s="13" t="s">
        <v>207</v>
      </c>
      <c r="H160" s="13" t="s">
        <v>207</v>
      </c>
      <c r="I160" s="13" t="s">
        <v>207</v>
      </c>
      <c r="J160" s="13" t="s">
        <v>207</v>
      </c>
      <c r="K160" s="13" t="s">
        <v>207</v>
      </c>
      <c r="L160" s="13" t="s">
        <v>207</v>
      </c>
      <c r="M160" s="13" t="s">
        <v>207</v>
      </c>
      <c r="N160" s="13" t="s">
        <v>207</v>
      </c>
      <c r="O160" s="13" t="s">
        <v>207</v>
      </c>
      <c r="P160" s="13" t="s">
        <v>207</v>
      </c>
      <c r="Q160" s="13" t="s">
        <v>207</v>
      </c>
      <c r="R160" s="13" t="s">
        <v>207</v>
      </c>
    </row>
    <row r="161" spans="1:18" x14ac:dyDescent="0.25">
      <c r="A161" s="13" t="s">
        <v>39</v>
      </c>
      <c r="D161" s="13" t="s">
        <v>425</v>
      </c>
      <c r="E161" s="13" t="s">
        <v>126</v>
      </c>
      <c r="F161" s="13" t="s">
        <v>46</v>
      </c>
      <c r="G161" s="13" t="s">
        <v>984</v>
      </c>
      <c r="H161" s="13" t="s">
        <v>985</v>
      </c>
      <c r="I161" s="13" t="s">
        <v>986</v>
      </c>
      <c r="J161" s="13" t="s">
        <v>987</v>
      </c>
      <c r="K161" s="13" t="s">
        <v>988</v>
      </c>
      <c r="L161" s="13" t="s">
        <v>989</v>
      </c>
      <c r="M161" s="13" t="s">
        <v>990</v>
      </c>
      <c r="N161" s="13" t="s">
        <v>991</v>
      </c>
      <c r="O161" s="13" t="s">
        <v>992</v>
      </c>
      <c r="P161" s="13" t="s">
        <v>993</v>
      </c>
      <c r="Q161" s="13" t="s">
        <v>994</v>
      </c>
      <c r="R161" s="13" t="s">
        <v>995</v>
      </c>
    </row>
    <row r="162" spans="1:18" x14ac:dyDescent="0.25">
      <c r="A162" s="13" t="s">
        <v>39</v>
      </c>
      <c r="D162" s="13" t="s">
        <v>426</v>
      </c>
      <c r="E162" s="13" t="s">
        <v>127</v>
      </c>
      <c r="F162" s="13" t="s">
        <v>46</v>
      </c>
      <c r="G162" s="13" t="s">
        <v>996</v>
      </c>
      <c r="H162" s="13" t="s">
        <v>997</v>
      </c>
      <c r="I162" s="13" t="s">
        <v>998</v>
      </c>
      <c r="J162" s="13" t="s">
        <v>999</v>
      </c>
      <c r="K162" s="13" t="s">
        <v>1000</v>
      </c>
      <c r="L162" s="13" t="s">
        <v>1001</v>
      </c>
      <c r="M162" s="13" t="s">
        <v>1002</v>
      </c>
      <c r="N162" s="13" t="s">
        <v>1003</v>
      </c>
      <c r="O162" s="13" t="s">
        <v>1004</v>
      </c>
      <c r="P162" s="13" t="s">
        <v>1005</v>
      </c>
      <c r="Q162" s="13" t="s">
        <v>1006</v>
      </c>
      <c r="R162" s="13" t="s">
        <v>1007</v>
      </c>
    </row>
    <row r="163" spans="1:18" x14ac:dyDescent="0.25">
      <c r="A163" s="13" t="s">
        <v>39</v>
      </c>
      <c r="D163" s="13" t="s">
        <v>427</v>
      </c>
      <c r="E163" s="13" t="s">
        <v>428</v>
      </c>
      <c r="F163" s="13" t="s">
        <v>46</v>
      </c>
      <c r="G163" s="13" t="s">
        <v>1008</v>
      </c>
      <c r="H163" s="13" t="s">
        <v>1009</v>
      </c>
      <c r="I163" s="13" t="s">
        <v>1010</v>
      </c>
      <c r="J163" s="13" t="s">
        <v>1011</v>
      </c>
      <c r="K163" s="13" t="s">
        <v>1012</v>
      </c>
      <c r="L163" s="13" t="s">
        <v>1013</v>
      </c>
      <c r="M163" s="13" t="s">
        <v>1014</v>
      </c>
      <c r="N163" s="13" t="s">
        <v>1015</v>
      </c>
      <c r="O163" s="13" t="s">
        <v>1016</v>
      </c>
      <c r="P163" s="13" t="s">
        <v>1017</v>
      </c>
      <c r="Q163" s="13" t="s">
        <v>1018</v>
      </c>
      <c r="R163" s="13" t="s">
        <v>1019</v>
      </c>
    </row>
    <row r="164" spans="1:18" x14ac:dyDescent="0.25">
      <c r="A164" s="13" t="s">
        <v>39</v>
      </c>
      <c r="D164" s="13" t="s">
        <v>429</v>
      </c>
      <c r="E164" s="13" t="s">
        <v>430</v>
      </c>
      <c r="F164" s="13" t="s">
        <v>46</v>
      </c>
      <c r="G164" s="13" t="s">
        <v>1020</v>
      </c>
      <c r="H164" s="13" t="s">
        <v>1021</v>
      </c>
      <c r="I164" s="13" t="s">
        <v>1022</v>
      </c>
      <c r="J164" s="13" t="s">
        <v>1023</v>
      </c>
      <c r="K164" s="13" t="s">
        <v>1024</v>
      </c>
      <c r="L164" s="13" t="s">
        <v>1025</v>
      </c>
      <c r="M164" s="13" t="s">
        <v>1026</v>
      </c>
      <c r="N164" s="13" t="s">
        <v>1027</v>
      </c>
      <c r="O164" s="13" t="s">
        <v>1028</v>
      </c>
      <c r="P164" s="13" t="s">
        <v>1029</v>
      </c>
      <c r="Q164" s="13" t="s">
        <v>1030</v>
      </c>
      <c r="R164" s="13" t="s">
        <v>1031</v>
      </c>
    </row>
    <row r="165" spans="1:18" x14ac:dyDescent="0.25">
      <c r="A165" s="13" t="s">
        <v>39</v>
      </c>
      <c r="D165" s="13" t="s">
        <v>431</v>
      </c>
      <c r="E165" s="13" t="s">
        <v>432</v>
      </c>
      <c r="F165" s="13" t="s">
        <v>46</v>
      </c>
      <c r="G165" s="13" t="s">
        <v>1020</v>
      </c>
      <c r="H165" s="13" t="s">
        <v>1021</v>
      </c>
      <c r="I165" s="13" t="s">
        <v>1022</v>
      </c>
      <c r="J165" s="13" t="s">
        <v>1023</v>
      </c>
      <c r="K165" s="13" t="s">
        <v>1024</v>
      </c>
      <c r="L165" s="13" t="s">
        <v>1025</v>
      </c>
      <c r="M165" s="13" t="s">
        <v>1026</v>
      </c>
      <c r="N165" s="13" t="s">
        <v>1027</v>
      </c>
      <c r="O165" s="13" t="s">
        <v>1028</v>
      </c>
      <c r="P165" s="13" t="s">
        <v>1029</v>
      </c>
      <c r="Q165" s="13" t="s">
        <v>1030</v>
      </c>
      <c r="R165" s="13" t="s">
        <v>1031</v>
      </c>
    </row>
    <row r="166" spans="1:18" x14ac:dyDescent="0.25">
      <c r="A166" s="13" t="s">
        <v>39</v>
      </c>
      <c r="D166" s="13" t="s">
        <v>433</v>
      </c>
      <c r="E166" s="13" t="s">
        <v>434</v>
      </c>
      <c r="F166" s="13" t="s">
        <v>46</v>
      </c>
      <c r="G166" s="13" t="s">
        <v>984</v>
      </c>
      <c r="H166" s="13" t="s">
        <v>985</v>
      </c>
      <c r="I166" s="13" t="s">
        <v>986</v>
      </c>
      <c r="J166" s="13" t="s">
        <v>987</v>
      </c>
      <c r="K166" s="13" t="s">
        <v>988</v>
      </c>
      <c r="L166" s="13" t="s">
        <v>989</v>
      </c>
      <c r="M166" s="13" t="s">
        <v>990</v>
      </c>
      <c r="N166" s="13" t="s">
        <v>991</v>
      </c>
      <c r="O166" s="13" t="s">
        <v>992</v>
      </c>
      <c r="P166" s="13" t="s">
        <v>993</v>
      </c>
      <c r="Q166" s="13" t="s">
        <v>994</v>
      </c>
      <c r="R166" s="13" t="s">
        <v>995</v>
      </c>
    </row>
    <row r="167" spans="1:18" x14ac:dyDescent="0.25">
      <c r="A167" s="13" t="s">
        <v>39</v>
      </c>
      <c r="D167" s="13" t="s">
        <v>435</v>
      </c>
      <c r="E167" s="13" t="s">
        <v>128</v>
      </c>
      <c r="F167" s="13" t="s">
        <v>49</v>
      </c>
      <c r="G167" s="13" t="s">
        <v>1032</v>
      </c>
      <c r="H167" s="13" t="s">
        <v>1033</v>
      </c>
      <c r="I167" s="13" t="s">
        <v>1034</v>
      </c>
      <c r="J167" s="13" t="s">
        <v>1035</v>
      </c>
      <c r="K167" s="13" t="s">
        <v>1036</v>
      </c>
      <c r="L167" s="13" t="s">
        <v>1037</v>
      </c>
      <c r="M167" s="13" t="s">
        <v>1038</v>
      </c>
      <c r="N167" s="13" t="s">
        <v>1039</v>
      </c>
      <c r="O167" s="13" t="s">
        <v>1040</v>
      </c>
      <c r="P167" s="13" t="s">
        <v>1041</v>
      </c>
      <c r="Q167" s="13" t="s">
        <v>1042</v>
      </c>
      <c r="R167" s="13" t="s">
        <v>1043</v>
      </c>
    </row>
    <row r="168" spans="1:18" x14ac:dyDescent="0.25">
      <c r="A168" s="13" t="s">
        <v>39</v>
      </c>
      <c r="D168" s="13" t="s">
        <v>436</v>
      </c>
      <c r="E168" s="13" t="s">
        <v>130</v>
      </c>
      <c r="F168" s="13" t="s">
        <v>42</v>
      </c>
      <c r="G168" s="13" t="s">
        <v>207</v>
      </c>
      <c r="H168" s="13" t="s">
        <v>207</v>
      </c>
      <c r="I168" s="13" t="s">
        <v>207</v>
      </c>
      <c r="J168" s="13" t="s">
        <v>207</v>
      </c>
      <c r="K168" s="13" t="s">
        <v>207</v>
      </c>
      <c r="L168" s="13" t="s">
        <v>207</v>
      </c>
      <c r="M168" s="13" t="s">
        <v>207</v>
      </c>
      <c r="N168" s="13" t="s">
        <v>207</v>
      </c>
      <c r="O168" s="13" t="s">
        <v>207</v>
      </c>
      <c r="P168" s="13" t="s">
        <v>207</v>
      </c>
      <c r="Q168" s="13" t="s">
        <v>207</v>
      </c>
      <c r="R168" s="13" t="s">
        <v>207</v>
      </c>
    </row>
    <row r="169" spans="1:18" x14ac:dyDescent="0.25">
      <c r="A169" s="13" t="s">
        <v>39</v>
      </c>
      <c r="D169" s="13" t="s">
        <v>437</v>
      </c>
      <c r="E169" s="13" t="s">
        <v>131</v>
      </c>
      <c r="F169" s="13" t="s">
        <v>46</v>
      </c>
      <c r="G169" s="13" t="s">
        <v>1044</v>
      </c>
      <c r="H169" s="13" t="s">
        <v>1045</v>
      </c>
      <c r="I169" s="13" t="s">
        <v>1046</v>
      </c>
      <c r="J169" s="13" t="s">
        <v>1047</v>
      </c>
      <c r="K169" s="13" t="s">
        <v>1048</v>
      </c>
      <c r="L169" s="13" t="s">
        <v>1049</v>
      </c>
      <c r="M169" s="13" t="s">
        <v>1050</v>
      </c>
      <c r="N169" s="13" t="s">
        <v>1051</v>
      </c>
      <c r="O169" s="13" t="s">
        <v>1052</v>
      </c>
      <c r="P169" s="13" t="s">
        <v>1053</v>
      </c>
      <c r="Q169" s="13" t="s">
        <v>1054</v>
      </c>
      <c r="R169" s="13" t="s">
        <v>1055</v>
      </c>
    </row>
    <row r="170" spans="1:18" x14ac:dyDescent="0.25">
      <c r="A170" s="13" t="s">
        <v>39</v>
      </c>
      <c r="D170" s="13" t="s">
        <v>438</v>
      </c>
      <c r="E170" s="13" t="s">
        <v>132</v>
      </c>
      <c r="F170" s="13" t="s">
        <v>46</v>
      </c>
      <c r="G170" s="13" t="s">
        <v>1056</v>
      </c>
      <c r="H170" s="13" t="s">
        <v>1057</v>
      </c>
      <c r="I170" s="13" t="s">
        <v>1058</v>
      </c>
      <c r="J170" s="13" t="s">
        <v>1059</v>
      </c>
      <c r="K170" s="13" t="s">
        <v>1060</v>
      </c>
      <c r="L170" s="13" t="s">
        <v>1061</v>
      </c>
      <c r="M170" s="13" t="s">
        <v>1062</v>
      </c>
      <c r="N170" s="13" t="s">
        <v>1063</v>
      </c>
      <c r="O170" s="13" t="s">
        <v>1064</v>
      </c>
      <c r="P170" s="13" t="s">
        <v>1065</v>
      </c>
      <c r="Q170" s="13" t="s">
        <v>1066</v>
      </c>
      <c r="R170" s="13" t="s">
        <v>1067</v>
      </c>
    </row>
    <row r="171" spans="1:18" x14ac:dyDescent="0.25">
      <c r="A171" s="13" t="s">
        <v>39</v>
      </c>
      <c r="D171" s="13" t="s">
        <v>439</v>
      </c>
      <c r="E171" s="13" t="s">
        <v>133</v>
      </c>
      <c r="F171" s="13" t="s">
        <v>46</v>
      </c>
      <c r="G171" s="13" t="s">
        <v>207</v>
      </c>
      <c r="H171" s="13" t="s">
        <v>207</v>
      </c>
      <c r="I171" s="13" t="s">
        <v>207</v>
      </c>
      <c r="J171" s="13" t="s">
        <v>207</v>
      </c>
      <c r="K171" s="13" t="s">
        <v>207</v>
      </c>
      <c r="L171" s="13" t="s">
        <v>207</v>
      </c>
      <c r="M171" s="13" t="s">
        <v>207</v>
      </c>
      <c r="N171" s="13" t="s">
        <v>207</v>
      </c>
      <c r="O171" s="13" t="s">
        <v>207</v>
      </c>
      <c r="P171" s="13" t="s">
        <v>207</v>
      </c>
      <c r="Q171" s="13" t="s">
        <v>207</v>
      </c>
      <c r="R171" s="13" t="s">
        <v>207</v>
      </c>
    </row>
    <row r="172" spans="1:18" x14ac:dyDescent="0.25">
      <c r="A172" s="13" t="s">
        <v>39</v>
      </c>
      <c r="D172" s="13" t="s">
        <v>440</v>
      </c>
      <c r="E172" s="13" t="s">
        <v>134</v>
      </c>
      <c r="F172" s="13" t="s">
        <v>49</v>
      </c>
      <c r="G172" s="13" t="s">
        <v>1068</v>
      </c>
      <c r="H172" s="13" t="s">
        <v>1069</v>
      </c>
      <c r="I172" s="13" t="s">
        <v>1070</v>
      </c>
      <c r="J172" s="13" t="s">
        <v>1071</v>
      </c>
      <c r="K172" s="13" t="s">
        <v>1072</v>
      </c>
      <c r="L172" s="13" t="s">
        <v>1073</v>
      </c>
      <c r="M172" s="13" t="s">
        <v>1074</v>
      </c>
      <c r="N172" s="13" t="s">
        <v>1075</v>
      </c>
      <c r="O172" s="13" t="s">
        <v>1076</v>
      </c>
      <c r="P172" s="13" t="s">
        <v>1077</v>
      </c>
      <c r="Q172" s="13" t="s">
        <v>1078</v>
      </c>
      <c r="R172" s="13" t="s">
        <v>1079</v>
      </c>
    </row>
    <row r="173" spans="1:18" x14ac:dyDescent="0.25">
      <c r="A173" s="13" t="s">
        <v>39</v>
      </c>
      <c r="D173" s="13" t="s">
        <v>441</v>
      </c>
      <c r="E173" s="13" t="s">
        <v>135</v>
      </c>
      <c r="F173" s="13" t="s">
        <v>42</v>
      </c>
      <c r="G173" s="13" t="s">
        <v>207</v>
      </c>
      <c r="H173" s="13" t="s">
        <v>207</v>
      </c>
      <c r="I173" s="13" t="s">
        <v>207</v>
      </c>
      <c r="J173" s="13" t="s">
        <v>207</v>
      </c>
      <c r="K173" s="13" t="s">
        <v>207</v>
      </c>
      <c r="L173" s="13" t="s">
        <v>207</v>
      </c>
      <c r="M173" s="13" t="s">
        <v>207</v>
      </c>
      <c r="N173" s="13" t="s">
        <v>207</v>
      </c>
      <c r="O173" s="13" t="s">
        <v>207</v>
      </c>
      <c r="P173" s="13" t="s">
        <v>207</v>
      </c>
      <c r="Q173" s="13" t="s">
        <v>207</v>
      </c>
      <c r="R173" s="13" t="s">
        <v>207</v>
      </c>
    </row>
    <row r="174" spans="1:18" x14ac:dyDescent="0.25">
      <c r="A174" s="13" t="s">
        <v>39</v>
      </c>
      <c r="D174" s="13" t="s">
        <v>442</v>
      </c>
      <c r="E174" s="13" t="s">
        <v>136</v>
      </c>
      <c r="F174" s="13" t="s">
        <v>46</v>
      </c>
      <c r="G174" s="13" t="s">
        <v>1080</v>
      </c>
      <c r="H174" s="13" t="s">
        <v>1081</v>
      </c>
      <c r="I174" s="13" t="s">
        <v>1082</v>
      </c>
      <c r="J174" s="13" t="s">
        <v>1083</v>
      </c>
      <c r="K174" s="13" t="s">
        <v>1084</v>
      </c>
      <c r="L174" s="13" t="s">
        <v>1085</v>
      </c>
      <c r="M174" s="13" t="s">
        <v>1086</v>
      </c>
      <c r="N174" s="13" t="s">
        <v>1087</v>
      </c>
      <c r="O174" s="13" t="s">
        <v>1088</v>
      </c>
      <c r="P174" s="13" t="s">
        <v>1089</v>
      </c>
      <c r="Q174" s="13" t="s">
        <v>1090</v>
      </c>
      <c r="R174" s="13" t="s">
        <v>1091</v>
      </c>
    </row>
    <row r="175" spans="1:18" x14ac:dyDescent="0.25">
      <c r="A175" s="13" t="s">
        <v>39</v>
      </c>
      <c r="D175" s="13" t="s">
        <v>443</v>
      </c>
      <c r="E175" s="13" t="s">
        <v>137</v>
      </c>
      <c r="F175" s="13" t="s">
        <v>46</v>
      </c>
      <c r="G175" s="13" t="s">
        <v>1092</v>
      </c>
      <c r="H175" s="13" t="s">
        <v>1093</v>
      </c>
      <c r="I175" s="13" t="s">
        <v>1094</v>
      </c>
      <c r="J175" s="13" t="s">
        <v>1095</v>
      </c>
      <c r="K175" s="13" t="s">
        <v>1096</v>
      </c>
      <c r="L175" s="13" t="s">
        <v>1097</v>
      </c>
      <c r="M175" s="13" t="s">
        <v>1098</v>
      </c>
      <c r="N175" s="13" t="s">
        <v>1099</v>
      </c>
      <c r="O175" s="13" t="s">
        <v>1100</v>
      </c>
      <c r="P175" s="13" t="s">
        <v>1101</v>
      </c>
      <c r="Q175" s="13" t="s">
        <v>1102</v>
      </c>
      <c r="R175" s="13" t="s">
        <v>1103</v>
      </c>
    </row>
    <row r="176" spans="1:18" x14ac:dyDescent="0.25">
      <c r="A176" s="13" t="s">
        <v>39</v>
      </c>
      <c r="D176" s="13" t="s">
        <v>444</v>
      </c>
      <c r="E176" s="13" t="s">
        <v>129</v>
      </c>
      <c r="F176" s="13" t="s">
        <v>46</v>
      </c>
      <c r="G176" s="13" t="s">
        <v>1104</v>
      </c>
      <c r="H176" s="13" t="s">
        <v>1105</v>
      </c>
      <c r="I176" s="13" t="s">
        <v>1106</v>
      </c>
      <c r="J176" s="13" t="s">
        <v>1107</v>
      </c>
      <c r="K176" s="13" t="s">
        <v>1108</v>
      </c>
      <c r="L176" s="13" t="s">
        <v>1109</v>
      </c>
      <c r="M176" s="13" t="s">
        <v>1110</v>
      </c>
      <c r="N176" s="13" t="s">
        <v>1111</v>
      </c>
      <c r="O176" s="13" t="s">
        <v>1112</v>
      </c>
      <c r="P176" s="13" t="s">
        <v>1113</v>
      </c>
      <c r="Q176" s="13" t="s">
        <v>1114</v>
      </c>
      <c r="R176" s="13" t="s">
        <v>1115</v>
      </c>
    </row>
    <row r="177" spans="1:18" x14ac:dyDescent="0.25">
      <c r="A177" s="13" t="s">
        <v>39</v>
      </c>
      <c r="D177" s="13" t="s">
        <v>445</v>
      </c>
      <c r="E177" s="13" t="s">
        <v>138</v>
      </c>
      <c r="F177" s="13" t="s">
        <v>49</v>
      </c>
      <c r="G177" s="13" t="s">
        <v>1116</v>
      </c>
      <c r="H177" s="13" t="s">
        <v>1117</v>
      </c>
      <c r="I177" s="13" t="s">
        <v>1118</v>
      </c>
      <c r="J177" s="13" t="s">
        <v>1119</v>
      </c>
      <c r="K177" s="13" t="s">
        <v>1120</v>
      </c>
      <c r="L177" s="13" t="s">
        <v>1121</v>
      </c>
      <c r="M177" s="13" t="s">
        <v>1122</v>
      </c>
      <c r="N177" s="13" t="s">
        <v>1123</v>
      </c>
      <c r="O177" s="13" t="s">
        <v>1124</v>
      </c>
      <c r="P177" s="13" t="s">
        <v>1125</v>
      </c>
      <c r="Q177" s="13" t="s">
        <v>1126</v>
      </c>
      <c r="R177" s="13" t="s">
        <v>1127</v>
      </c>
    </row>
    <row r="178" spans="1:18" x14ac:dyDescent="0.25">
      <c r="A178" s="13" t="s">
        <v>39</v>
      </c>
      <c r="D178" s="13" t="s">
        <v>446</v>
      </c>
      <c r="E178" s="13" t="s">
        <v>139</v>
      </c>
      <c r="F178" s="13" t="s">
        <v>42</v>
      </c>
      <c r="G178" s="13" t="s">
        <v>207</v>
      </c>
      <c r="H178" s="13" t="s">
        <v>207</v>
      </c>
      <c r="I178" s="13" t="s">
        <v>207</v>
      </c>
      <c r="J178" s="13" t="s">
        <v>207</v>
      </c>
      <c r="K178" s="13" t="s">
        <v>207</v>
      </c>
      <c r="L178" s="13" t="s">
        <v>207</v>
      </c>
      <c r="M178" s="13" t="s">
        <v>207</v>
      </c>
      <c r="N178" s="13" t="s">
        <v>207</v>
      </c>
      <c r="O178" s="13" t="s">
        <v>207</v>
      </c>
      <c r="P178" s="13" t="s">
        <v>207</v>
      </c>
      <c r="Q178" s="13" t="s">
        <v>207</v>
      </c>
      <c r="R178" s="13" t="s">
        <v>207</v>
      </c>
    </row>
    <row r="179" spans="1:18" x14ac:dyDescent="0.25">
      <c r="A179" s="13" t="s">
        <v>39</v>
      </c>
      <c r="D179" s="13" t="s">
        <v>447</v>
      </c>
      <c r="E179" s="13" t="s">
        <v>140</v>
      </c>
      <c r="F179" s="13" t="s">
        <v>46</v>
      </c>
      <c r="G179" s="13" t="s">
        <v>1128</v>
      </c>
      <c r="H179" s="13" t="s">
        <v>1129</v>
      </c>
      <c r="I179" s="13" t="s">
        <v>1130</v>
      </c>
      <c r="J179" s="13" t="s">
        <v>1131</v>
      </c>
      <c r="K179" s="13" t="s">
        <v>1132</v>
      </c>
      <c r="L179" s="13" t="s">
        <v>1133</v>
      </c>
      <c r="M179" s="13" t="s">
        <v>1134</v>
      </c>
      <c r="N179" s="13" t="s">
        <v>1135</v>
      </c>
      <c r="O179" s="13" t="s">
        <v>1136</v>
      </c>
      <c r="P179" s="13" t="s">
        <v>1137</v>
      </c>
      <c r="Q179" s="13" t="s">
        <v>1138</v>
      </c>
      <c r="R179" s="13" t="s">
        <v>1139</v>
      </c>
    </row>
    <row r="180" spans="1:18" x14ac:dyDescent="0.25">
      <c r="A180" s="13" t="s">
        <v>39</v>
      </c>
      <c r="D180" s="13" t="s">
        <v>448</v>
      </c>
      <c r="E180" s="13" t="s">
        <v>141</v>
      </c>
      <c r="F180" s="13" t="s">
        <v>46</v>
      </c>
      <c r="G180" s="13" t="s">
        <v>1140</v>
      </c>
      <c r="H180" s="13" t="s">
        <v>1141</v>
      </c>
      <c r="I180" s="13" t="s">
        <v>1142</v>
      </c>
      <c r="J180" s="13" t="s">
        <v>1143</v>
      </c>
      <c r="K180" s="13" t="s">
        <v>1144</v>
      </c>
      <c r="L180" s="13" t="s">
        <v>1145</v>
      </c>
      <c r="M180" s="13" t="s">
        <v>1146</v>
      </c>
      <c r="N180" s="13" t="s">
        <v>1147</v>
      </c>
      <c r="O180" s="13" t="s">
        <v>1148</v>
      </c>
      <c r="P180" s="13" t="s">
        <v>1149</v>
      </c>
      <c r="Q180" s="13" t="s">
        <v>1150</v>
      </c>
      <c r="R180" s="13" t="s">
        <v>1151</v>
      </c>
    </row>
    <row r="181" spans="1:18" x14ac:dyDescent="0.25">
      <c r="A181" s="13" t="s">
        <v>39</v>
      </c>
      <c r="D181" s="13" t="s">
        <v>449</v>
      </c>
      <c r="E181" s="13" t="s">
        <v>142</v>
      </c>
      <c r="F181" s="13" t="s">
        <v>46</v>
      </c>
      <c r="G181" s="13" t="s">
        <v>1152</v>
      </c>
      <c r="H181" s="13" t="s">
        <v>1153</v>
      </c>
      <c r="I181" s="13" t="s">
        <v>1154</v>
      </c>
      <c r="J181" s="13" t="s">
        <v>1155</v>
      </c>
      <c r="K181" s="13" t="s">
        <v>1156</v>
      </c>
      <c r="L181" s="13" t="s">
        <v>1157</v>
      </c>
      <c r="M181" s="13" t="s">
        <v>1158</v>
      </c>
      <c r="N181" s="13" t="s">
        <v>1159</v>
      </c>
      <c r="O181" s="13" t="s">
        <v>1160</v>
      </c>
      <c r="P181" s="13" t="s">
        <v>1161</v>
      </c>
      <c r="Q181" s="13" t="s">
        <v>1162</v>
      </c>
      <c r="R181" s="13" t="s">
        <v>1163</v>
      </c>
    </row>
    <row r="182" spans="1:18" x14ac:dyDescent="0.25">
      <c r="A182" s="13" t="s">
        <v>39</v>
      </c>
      <c r="D182" s="13" t="s">
        <v>450</v>
      </c>
      <c r="E182" s="13" t="s">
        <v>143</v>
      </c>
      <c r="F182" s="13" t="s">
        <v>49</v>
      </c>
      <c r="G182" s="13" t="s">
        <v>1164</v>
      </c>
      <c r="H182" s="13" t="s">
        <v>1165</v>
      </c>
      <c r="I182" s="13" t="s">
        <v>1166</v>
      </c>
      <c r="J182" s="13" t="s">
        <v>1167</v>
      </c>
      <c r="K182" s="13" t="s">
        <v>1168</v>
      </c>
      <c r="L182" s="13" t="s">
        <v>1169</v>
      </c>
      <c r="M182" s="13" t="s">
        <v>1170</v>
      </c>
      <c r="N182" s="13" t="s">
        <v>1171</v>
      </c>
      <c r="O182" s="13" t="s">
        <v>1172</v>
      </c>
      <c r="P182" s="13" t="s">
        <v>1173</v>
      </c>
      <c r="Q182" s="13" t="s">
        <v>1174</v>
      </c>
      <c r="R182" s="13" t="s">
        <v>1175</v>
      </c>
    </row>
    <row r="183" spans="1:18" x14ac:dyDescent="0.25">
      <c r="A183" s="13" t="s">
        <v>39</v>
      </c>
      <c r="D183" s="13" t="s">
        <v>451</v>
      </c>
      <c r="E183" s="13" t="s">
        <v>144</v>
      </c>
      <c r="F183" s="13" t="s">
        <v>42</v>
      </c>
      <c r="G183" s="13" t="s">
        <v>207</v>
      </c>
      <c r="H183" s="13" t="s">
        <v>207</v>
      </c>
      <c r="I183" s="13" t="s">
        <v>207</v>
      </c>
      <c r="J183" s="13" t="s">
        <v>207</v>
      </c>
      <c r="K183" s="13" t="s">
        <v>207</v>
      </c>
      <c r="L183" s="13" t="s">
        <v>207</v>
      </c>
      <c r="M183" s="13" t="s">
        <v>207</v>
      </c>
      <c r="N183" s="13" t="s">
        <v>207</v>
      </c>
      <c r="O183" s="13" t="s">
        <v>207</v>
      </c>
      <c r="P183" s="13" t="s">
        <v>207</v>
      </c>
      <c r="Q183" s="13" t="s">
        <v>207</v>
      </c>
      <c r="R183" s="13" t="s">
        <v>207</v>
      </c>
    </row>
    <row r="184" spans="1:18" x14ac:dyDescent="0.25">
      <c r="A184" s="13" t="s">
        <v>39</v>
      </c>
      <c r="D184" s="13" t="s">
        <v>452</v>
      </c>
      <c r="E184" s="13" t="s">
        <v>145</v>
      </c>
      <c r="F184" s="13" t="s">
        <v>46</v>
      </c>
      <c r="G184" s="13" t="s">
        <v>207</v>
      </c>
      <c r="H184" s="13" t="s">
        <v>207</v>
      </c>
      <c r="I184" s="13" t="s">
        <v>207</v>
      </c>
      <c r="J184" s="13" t="s">
        <v>207</v>
      </c>
      <c r="K184" s="13" t="s">
        <v>207</v>
      </c>
      <c r="L184" s="13" t="s">
        <v>207</v>
      </c>
      <c r="M184" s="13" t="s">
        <v>207</v>
      </c>
      <c r="N184" s="13" t="s">
        <v>207</v>
      </c>
      <c r="O184" s="13" t="s">
        <v>207</v>
      </c>
      <c r="P184" s="13" t="s">
        <v>207</v>
      </c>
      <c r="Q184" s="13" t="s">
        <v>207</v>
      </c>
      <c r="R184" s="13" t="s">
        <v>207</v>
      </c>
    </row>
    <row r="185" spans="1:18" x14ac:dyDescent="0.25">
      <c r="A185" s="13" t="s">
        <v>39</v>
      </c>
      <c r="D185" s="13" t="s">
        <v>453</v>
      </c>
      <c r="E185" s="13" t="s">
        <v>146</v>
      </c>
      <c r="F185" s="13" t="s">
        <v>46</v>
      </c>
      <c r="G185" s="13" t="s">
        <v>207</v>
      </c>
      <c r="H185" s="13" t="s">
        <v>207</v>
      </c>
      <c r="I185" s="13" t="s">
        <v>207</v>
      </c>
      <c r="J185" s="13" t="s">
        <v>207</v>
      </c>
      <c r="K185" s="13" t="s">
        <v>207</v>
      </c>
      <c r="L185" s="13" t="s">
        <v>207</v>
      </c>
      <c r="M185" s="13" t="s">
        <v>207</v>
      </c>
      <c r="N185" s="13" t="s">
        <v>207</v>
      </c>
      <c r="O185" s="13" t="s">
        <v>207</v>
      </c>
      <c r="P185" s="13" t="s">
        <v>207</v>
      </c>
      <c r="Q185" s="13" t="s">
        <v>207</v>
      </c>
      <c r="R185" s="13" t="s">
        <v>207</v>
      </c>
    </row>
    <row r="186" spans="1:18" x14ac:dyDescent="0.25">
      <c r="A186" s="13" t="s">
        <v>39</v>
      </c>
      <c r="D186" s="13" t="s">
        <v>454</v>
      </c>
      <c r="E186" s="13" t="s">
        <v>147</v>
      </c>
      <c r="F186" s="13" t="s">
        <v>46</v>
      </c>
      <c r="G186" s="13" t="s">
        <v>207</v>
      </c>
      <c r="H186" s="13" t="s">
        <v>207</v>
      </c>
      <c r="I186" s="13" t="s">
        <v>207</v>
      </c>
      <c r="J186" s="13" t="s">
        <v>207</v>
      </c>
      <c r="K186" s="13" t="s">
        <v>207</v>
      </c>
      <c r="L186" s="13" t="s">
        <v>207</v>
      </c>
      <c r="M186" s="13" t="s">
        <v>207</v>
      </c>
      <c r="N186" s="13" t="s">
        <v>207</v>
      </c>
      <c r="O186" s="13" t="s">
        <v>207</v>
      </c>
      <c r="P186" s="13" t="s">
        <v>207</v>
      </c>
      <c r="Q186" s="13" t="s">
        <v>207</v>
      </c>
      <c r="R186" s="13" t="s">
        <v>207</v>
      </c>
    </row>
    <row r="187" spans="1:18" x14ac:dyDescent="0.25">
      <c r="A187" s="13" t="s">
        <v>39</v>
      </c>
      <c r="D187" s="13" t="s">
        <v>455</v>
      </c>
      <c r="E187" s="13" t="s">
        <v>148</v>
      </c>
      <c r="F187" s="13" t="s">
        <v>49</v>
      </c>
      <c r="G187" s="13" t="s">
        <v>207</v>
      </c>
      <c r="H187" s="13" t="s">
        <v>207</v>
      </c>
      <c r="I187" s="13" t="s">
        <v>207</v>
      </c>
      <c r="J187" s="13" t="s">
        <v>207</v>
      </c>
      <c r="K187" s="13" t="s">
        <v>207</v>
      </c>
      <c r="L187" s="13" t="s">
        <v>207</v>
      </c>
      <c r="M187" s="13" t="s">
        <v>207</v>
      </c>
      <c r="N187" s="13" t="s">
        <v>207</v>
      </c>
      <c r="O187" s="13" t="s">
        <v>207</v>
      </c>
      <c r="P187" s="13" t="s">
        <v>207</v>
      </c>
      <c r="Q187" s="13" t="s">
        <v>207</v>
      </c>
      <c r="R187" s="13" t="s">
        <v>207</v>
      </c>
    </row>
    <row r="188" spans="1:18" x14ac:dyDescent="0.25">
      <c r="A188" s="13" t="s">
        <v>39</v>
      </c>
      <c r="D188" s="13" t="s">
        <v>456</v>
      </c>
      <c r="E188" s="13" t="s">
        <v>149</v>
      </c>
      <c r="F188" s="13" t="s">
        <v>42</v>
      </c>
      <c r="G188" s="13" t="s">
        <v>207</v>
      </c>
      <c r="H188" s="13" t="s">
        <v>207</v>
      </c>
      <c r="I188" s="13" t="s">
        <v>207</v>
      </c>
      <c r="J188" s="13" t="s">
        <v>207</v>
      </c>
      <c r="K188" s="13" t="s">
        <v>207</v>
      </c>
      <c r="L188" s="13" t="s">
        <v>207</v>
      </c>
      <c r="M188" s="13" t="s">
        <v>207</v>
      </c>
      <c r="N188" s="13" t="s">
        <v>207</v>
      </c>
      <c r="O188" s="13" t="s">
        <v>207</v>
      </c>
      <c r="P188" s="13" t="s">
        <v>207</v>
      </c>
      <c r="Q188" s="13" t="s">
        <v>207</v>
      </c>
      <c r="R188" s="13" t="s">
        <v>207</v>
      </c>
    </row>
    <row r="189" spans="1:18" x14ac:dyDescent="0.25">
      <c r="A189" s="13" t="s">
        <v>39</v>
      </c>
      <c r="D189" s="13" t="s">
        <v>457</v>
      </c>
      <c r="E189" s="13" t="s">
        <v>150</v>
      </c>
      <c r="F189" s="13" t="s">
        <v>46</v>
      </c>
      <c r="G189" s="13" t="s">
        <v>207</v>
      </c>
      <c r="H189" s="13" t="s">
        <v>207</v>
      </c>
      <c r="I189" s="13" t="s">
        <v>207</v>
      </c>
      <c r="J189" s="13" t="s">
        <v>207</v>
      </c>
      <c r="K189" s="13" t="s">
        <v>207</v>
      </c>
      <c r="L189" s="13" t="s">
        <v>207</v>
      </c>
      <c r="M189" s="13" t="s">
        <v>207</v>
      </c>
      <c r="N189" s="13" t="s">
        <v>207</v>
      </c>
      <c r="O189" s="13" t="s">
        <v>207</v>
      </c>
      <c r="P189" s="13" t="s">
        <v>207</v>
      </c>
      <c r="Q189" s="13" t="s">
        <v>207</v>
      </c>
      <c r="R189" s="13" t="s">
        <v>207</v>
      </c>
    </row>
    <row r="190" spans="1:18" x14ac:dyDescent="0.25">
      <c r="A190" s="13" t="s">
        <v>39</v>
      </c>
      <c r="D190" s="13" t="s">
        <v>458</v>
      </c>
      <c r="E190" s="13" t="s">
        <v>151</v>
      </c>
      <c r="F190" s="13" t="s">
        <v>46</v>
      </c>
      <c r="G190" s="13" t="s">
        <v>207</v>
      </c>
      <c r="H190" s="13" t="s">
        <v>207</v>
      </c>
      <c r="I190" s="13" t="s">
        <v>207</v>
      </c>
      <c r="J190" s="13" t="s">
        <v>207</v>
      </c>
      <c r="K190" s="13" t="s">
        <v>207</v>
      </c>
      <c r="L190" s="13" t="s">
        <v>207</v>
      </c>
      <c r="M190" s="13" t="s">
        <v>207</v>
      </c>
      <c r="N190" s="13" t="s">
        <v>207</v>
      </c>
      <c r="O190" s="13" t="s">
        <v>207</v>
      </c>
      <c r="P190" s="13" t="s">
        <v>207</v>
      </c>
      <c r="Q190" s="13" t="s">
        <v>207</v>
      </c>
      <c r="R190" s="13" t="s">
        <v>207</v>
      </c>
    </row>
    <row r="191" spans="1:18" x14ac:dyDescent="0.25">
      <c r="A191" s="13" t="s">
        <v>39</v>
      </c>
      <c r="D191" s="13" t="s">
        <v>459</v>
      </c>
      <c r="E191" s="13" t="s">
        <v>152</v>
      </c>
      <c r="F191" s="13" t="s">
        <v>46</v>
      </c>
      <c r="G191" s="13" t="s">
        <v>207</v>
      </c>
      <c r="H191" s="13" t="s">
        <v>207</v>
      </c>
      <c r="I191" s="13" t="s">
        <v>207</v>
      </c>
      <c r="J191" s="13" t="s">
        <v>207</v>
      </c>
      <c r="K191" s="13" t="s">
        <v>207</v>
      </c>
      <c r="L191" s="13" t="s">
        <v>207</v>
      </c>
      <c r="M191" s="13" t="s">
        <v>207</v>
      </c>
      <c r="N191" s="13" t="s">
        <v>207</v>
      </c>
      <c r="O191" s="13" t="s">
        <v>207</v>
      </c>
      <c r="P191" s="13" t="s">
        <v>207</v>
      </c>
      <c r="Q191" s="13" t="s">
        <v>207</v>
      </c>
      <c r="R191" s="13" t="s">
        <v>207</v>
      </c>
    </row>
    <row r="192" spans="1:18" x14ac:dyDescent="0.25">
      <c r="A192" s="13" t="s">
        <v>39</v>
      </c>
      <c r="D192" s="13" t="s">
        <v>460</v>
      </c>
      <c r="E192" s="13" t="s">
        <v>153</v>
      </c>
      <c r="F192" s="13" t="s">
        <v>46</v>
      </c>
      <c r="G192" s="13" t="s">
        <v>207</v>
      </c>
      <c r="H192" s="13" t="s">
        <v>207</v>
      </c>
      <c r="I192" s="13" t="s">
        <v>207</v>
      </c>
      <c r="J192" s="13" t="s">
        <v>207</v>
      </c>
      <c r="K192" s="13" t="s">
        <v>207</v>
      </c>
      <c r="L192" s="13" t="s">
        <v>207</v>
      </c>
      <c r="M192" s="13" t="s">
        <v>207</v>
      </c>
      <c r="N192" s="13" t="s">
        <v>207</v>
      </c>
      <c r="O192" s="13" t="s">
        <v>207</v>
      </c>
      <c r="P192" s="13" t="s">
        <v>207</v>
      </c>
      <c r="Q192" s="13" t="s">
        <v>207</v>
      </c>
      <c r="R192" s="13" t="s">
        <v>207</v>
      </c>
    </row>
    <row r="193" spans="1:18" x14ac:dyDescent="0.25">
      <c r="A193" s="13" t="s">
        <v>39</v>
      </c>
      <c r="D193" s="13" t="s">
        <v>461</v>
      </c>
      <c r="E193" s="13" t="s">
        <v>154</v>
      </c>
      <c r="F193" s="13" t="s">
        <v>46</v>
      </c>
      <c r="G193" s="13" t="s">
        <v>207</v>
      </c>
      <c r="H193" s="13" t="s">
        <v>207</v>
      </c>
      <c r="I193" s="13" t="s">
        <v>207</v>
      </c>
      <c r="J193" s="13" t="s">
        <v>207</v>
      </c>
      <c r="K193" s="13" t="s">
        <v>207</v>
      </c>
      <c r="L193" s="13" t="s">
        <v>207</v>
      </c>
      <c r="M193" s="13" t="s">
        <v>207</v>
      </c>
      <c r="N193" s="13" t="s">
        <v>207</v>
      </c>
      <c r="O193" s="13" t="s">
        <v>207</v>
      </c>
      <c r="P193" s="13" t="s">
        <v>207</v>
      </c>
      <c r="Q193" s="13" t="s">
        <v>207</v>
      </c>
      <c r="R193" s="13" t="s">
        <v>207</v>
      </c>
    </row>
    <row r="194" spans="1:18" x14ac:dyDescent="0.25">
      <c r="A194" s="13" t="s">
        <v>39</v>
      </c>
      <c r="D194" s="13" t="s">
        <v>462</v>
      </c>
      <c r="E194" s="13" t="s">
        <v>155</v>
      </c>
      <c r="F194" s="13" t="s">
        <v>49</v>
      </c>
      <c r="G194" s="13" t="s">
        <v>207</v>
      </c>
      <c r="H194" s="13" t="s">
        <v>207</v>
      </c>
      <c r="I194" s="13" t="s">
        <v>207</v>
      </c>
      <c r="J194" s="13" t="s">
        <v>207</v>
      </c>
      <c r="K194" s="13" t="s">
        <v>207</v>
      </c>
      <c r="L194" s="13" t="s">
        <v>207</v>
      </c>
      <c r="M194" s="13" t="s">
        <v>207</v>
      </c>
      <c r="N194" s="13" t="s">
        <v>207</v>
      </c>
      <c r="O194" s="13" t="s">
        <v>207</v>
      </c>
      <c r="P194" s="13" t="s">
        <v>207</v>
      </c>
      <c r="Q194" s="13" t="s">
        <v>207</v>
      </c>
      <c r="R194" s="13" t="s">
        <v>207</v>
      </c>
    </row>
    <row r="195" spans="1:18" x14ac:dyDescent="0.25">
      <c r="A195" s="13" t="s">
        <v>39</v>
      </c>
      <c r="D195" s="13" t="s">
        <v>463</v>
      </c>
      <c r="E195" s="13" t="s">
        <v>156</v>
      </c>
      <c r="F195" s="13" t="s">
        <v>49</v>
      </c>
      <c r="G195" s="13" t="s">
        <v>1176</v>
      </c>
      <c r="H195" s="13" t="s">
        <v>1177</v>
      </c>
      <c r="I195" s="13" t="s">
        <v>1178</v>
      </c>
      <c r="J195" s="13" t="s">
        <v>1179</v>
      </c>
      <c r="K195" s="13" t="s">
        <v>1180</v>
      </c>
      <c r="L195" s="13" t="s">
        <v>1181</v>
      </c>
      <c r="M195" s="13" t="s">
        <v>1182</v>
      </c>
      <c r="N195" s="13" t="s">
        <v>1183</v>
      </c>
      <c r="O195" s="13" t="s">
        <v>1184</v>
      </c>
      <c r="P195" s="13" t="s">
        <v>1185</v>
      </c>
      <c r="Q195" s="13" t="s">
        <v>1186</v>
      </c>
      <c r="R195" s="13" t="s">
        <v>1187</v>
      </c>
    </row>
    <row r="196" spans="1:18" x14ac:dyDescent="0.25">
      <c r="A196" s="13" t="s">
        <v>39</v>
      </c>
      <c r="D196" s="13" t="s">
        <v>464</v>
      </c>
      <c r="E196" s="13" t="s">
        <v>157</v>
      </c>
      <c r="F196" s="13" t="s">
        <v>109</v>
      </c>
      <c r="G196" s="13" t="s">
        <v>1188</v>
      </c>
      <c r="H196" s="13" t="s">
        <v>1189</v>
      </c>
      <c r="I196" s="13" t="s">
        <v>1190</v>
      </c>
      <c r="J196" s="13" t="s">
        <v>1191</v>
      </c>
      <c r="K196" s="13" t="s">
        <v>1192</v>
      </c>
      <c r="L196" s="13" t="s">
        <v>1193</v>
      </c>
      <c r="M196" s="13" t="s">
        <v>1194</v>
      </c>
      <c r="N196" s="13" t="s">
        <v>1195</v>
      </c>
      <c r="O196" s="13" t="s">
        <v>1196</v>
      </c>
      <c r="P196" s="13" t="s">
        <v>1197</v>
      </c>
      <c r="Q196" s="13" t="s">
        <v>1198</v>
      </c>
      <c r="R196" s="13" t="s">
        <v>1199</v>
      </c>
    </row>
    <row r="197" spans="1:18" x14ac:dyDescent="0.25">
      <c r="A197" s="13" t="s">
        <v>39</v>
      </c>
      <c r="D197" s="13" t="s">
        <v>465</v>
      </c>
      <c r="E197" s="13" t="s">
        <v>158</v>
      </c>
      <c r="F197" s="13" t="s">
        <v>42</v>
      </c>
      <c r="G197" s="13" t="s">
        <v>207</v>
      </c>
      <c r="H197" s="13" t="s">
        <v>207</v>
      </c>
      <c r="I197" s="13" t="s">
        <v>207</v>
      </c>
      <c r="J197" s="13" t="s">
        <v>207</v>
      </c>
      <c r="K197" s="13" t="s">
        <v>207</v>
      </c>
      <c r="L197" s="13" t="s">
        <v>207</v>
      </c>
      <c r="M197" s="13" t="s">
        <v>207</v>
      </c>
      <c r="N197" s="13" t="s">
        <v>207</v>
      </c>
      <c r="O197" s="13" t="s">
        <v>207</v>
      </c>
      <c r="P197" s="13" t="s">
        <v>207</v>
      </c>
      <c r="Q197" s="13" t="s">
        <v>207</v>
      </c>
      <c r="R197" s="13" t="s">
        <v>207</v>
      </c>
    </row>
    <row r="198" spans="1:18" x14ac:dyDescent="0.25">
      <c r="A198" s="13" t="s">
        <v>39</v>
      </c>
      <c r="D198" s="13" t="s">
        <v>466</v>
      </c>
      <c r="E198" s="13" t="s">
        <v>159</v>
      </c>
      <c r="F198" s="13" t="s">
        <v>46</v>
      </c>
      <c r="G198" s="13" t="s">
        <v>207</v>
      </c>
      <c r="H198" s="13" t="s">
        <v>207</v>
      </c>
      <c r="I198" s="13" t="s">
        <v>207</v>
      </c>
      <c r="J198" s="13" t="s">
        <v>207</v>
      </c>
      <c r="K198" s="13" t="s">
        <v>207</v>
      </c>
      <c r="L198" s="13" t="s">
        <v>207</v>
      </c>
      <c r="M198" s="13" t="s">
        <v>207</v>
      </c>
      <c r="N198" s="13" t="s">
        <v>207</v>
      </c>
      <c r="O198" s="13" t="s">
        <v>207</v>
      </c>
      <c r="P198" s="13" t="s">
        <v>207</v>
      </c>
      <c r="Q198" s="13" t="s">
        <v>207</v>
      </c>
      <c r="R198" s="13" t="s">
        <v>207</v>
      </c>
    </row>
    <row r="199" spans="1:18" x14ac:dyDescent="0.25">
      <c r="A199" s="13" t="s">
        <v>39</v>
      </c>
      <c r="D199" s="13" t="s">
        <v>467</v>
      </c>
      <c r="E199" s="13" t="s">
        <v>160</v>
      </c>
      <c r="F199" s="13" t="s">
        <v>46</v>
      </c>
      <c r="G199" s="13" t="s">
        <v>207</v>
      </c>
      <c r="H199" s="13" t="s">
        <v>207</v>
      </c>
      <c r="I199" s="13" t="s">
        <v>207</v>
      </c>
      <c r="J199" s="13" t="s">
        <v>207</v>
      </c>
      <c r="K199" s="13" t="s">
        <v>207</v>
      </c>
      <c r="L199" s="13" t="s">
        <v>207</v>
      </c>
      <c r="M199" s="13" t="s">
        <v>207</v>
      </c>
      <c r="N199" s="13" t="s">
        <v>207</v>
      </c>
      <c r="O199" s="13" t="s">
        <v>207</v>
      </c>
      <c r="P199" s="13" t="s">
        <v>207</v>
      </c>
      <c r="Q199" s="13" t="s">
        <v>207</v>
      </c>
      <c r="R199" s="13" t="s">
        <v>207</v>
      </c>
    </row>
    <row r="200" spans="1:18" x14ac:dyDescent="0.25">
      <c r="A200" s="13" t="s">
        <v>39</v>
      </c>
      <c r="D200" s="13" t="s">
        <v>468</v>
      </c>
      <c r="E200" s="13" t="s">
        <v>161</v>
      </c>
      <c r="F200" s="13" t="s">
        <v>46</v>
      </c>
      <c r="G200" s="13" t="s">
        <v>207</v>
      </c>
      <c r="H200" s="13" t="s">
        <v>207</v>
      </c>
      <c r="I200" s="13" t="s">
        <v>207</v>
      </c>
      <c r="J200" s="13" t="s">
        <v>207</v>
      </c>
      <c r="K200" s="13" t="s">
        <v>207</v>
      </c>
      <c r="L200" s="13" t="s">
        <v>207</v>
      </c>
      <c r="M200" s="13" t="s">
        <v>207</v>
      </c>
      <c r="N200" s="13" t="s">
        <v>207</v>
      </c>
      <c r="O200" s="13" t="s">
        <v>207</v>
      </c>
      <c r="P200" s="13" t="s">
        <v>207</v>
      </c>
      <c r="Q200" s="13" t="s">
        <v>207</v>
      </c>
      <c r="R200" s="13" t="s">
        <v>207</v>
      </c>
    </row>
    <row r="201" spans="1:18" x14ac:dyDescent="0.25">
      <c r="A201" s="13" t="s">
        <v>39</v>
      </c>
      <c r="D201" s="13" t="s">
        <v>469</v>
      </c>
      <c r="E201" s="13" t="s">
        <v>162</v>
      </c>
      <c r="F201" s="13" t="s">
        <v>46</v>
      </c>
      <c r="G201" s="13" t="s">
        <v>207</v>
      </c>
      <c r="H201" s="13" t="s">
        <v>207</v>
      </c>
      <c r="I201" s="13" t="s">
        <v>207</v>
      </c>
      <c r="J201" s="13" t="s">
        <v>207</v>
      </c>
      <c r="K201" s="13" t="s">
        <v>207</v>
      </c>
      <c r="L201" s="13" t="s">
        <v>207</v>
      </c>
      <c r="M201" s="13" t="s">
        <v>207</v>
      </c>
      <c r="N201" s="13" t="s">
        <v>207</v>
      </c>
      <c r="O201" s="13" t="s">
        <v>207</v>
      </c>
      <c r="P201" s="13" t="s">
        <v>207</v>
      </c>
      <c r="Q201" s="13" t="s">
        <v>207</v>
      </c>
      <c r="R201" s="13" t="s">
        <v>207</v>
      </c>
    </row>
    <row r="202" spans="1:18" x14ac:dyDescent="0.25">
      <c r="A202" s="13" t="s">
        <v>39</v>
      </c>
      <c r="D202" s="13" t="s">
        <v>470</v>
      </c>
      <c r="E202" s="13" t="s">
        <v>163</v>
      </c>
      <c r="F202" s="13" t="s">
        <v>46</v>
      </c>
      <c r="G202" s="13" t="s">
        <v>539</v>
      </c>
      <c r="H202" s="13" t="s">
        <v>539</v>
      </c>
      <c r="I202" s="13" t="s">
        <v>539</v>
      </c>
      <c r="J202" s="13" t="s">
        <v>1200</v>
      </c>
      <c r="K202" s="13" t="s">
        <v>1200</v>
      </c>
      <c r="L202" s="13" t="s">
        <v>1200</v>
      </c>
      <c r="M202" s="13" t="s">
        <v>1200</v>
      </c>
      <c r="N202" s="13" t="s">
        <v>540</v>
      </c>
      <c r="O202" s="13" t="s">
        <v>540</v>
      </c>
      <c r="P202" s="13" t="s">
        <v>540</v>
      </c>
      <c r="Q202" s="13" t="s">
        <v>540</v>
      </c>
      <c r="R202" s="13" t="s">
        <v>540</v>
      </c>
    </row>
    <row r="203" spans="1:18" x14ac:dyDescent="0.25">
      <c r="A203" s="13" t="s">
        <v>39</v>
      </c>
      <c r="D203" s="13" t="s">
        <v>471</v>
      </c>
      <c r="E203" s="13" t="s">
        <v>164</v>
      </c>
      <c r="F203" s="13" t="s">
        <v>46</v>
      </c>
      <c r="G203" s="13" t="s">
        <v>1200</v>
      </c>
      <c r="H203" s="13" t="s">
        <v>1200</v>
      </c>
      <c r="I203" s="13" t="s">
        <v>1200</v>
      </c>
      <c r="J203" s="13" t="s">
        <v>1200</v>
      </c>
      <c r="K203" s="13" t="s">
        <v>1201</v>
      </c>
      <c r="L203" s="13" t="s">
        <v>1201</v>
      </c>
      <c r="M203" s="13" t="s">
        <v>540</v>
      </c>
      <c r="N203" s="13" t="s">
        <v>1202</v>
      </c>
      <c r="O203" s="13" t="s">
        <v>1201</v>
      </c>
      <c r="P203" s="13" t="s">
        <v>540</v>
      </c>
      <c r="Q203" s="13" t="s">
        <v>1201</v>
      </c>
      <c r="R203" s="13" t="s">
        <v>1202</v>
      </c>
    </row>
    <row r="204" spans="1:18" x14ac:dyDescent="0.25">
      <c r="A204" s="13" t="s">
        <v>39</v>
      </c>
      <c r="D204" s="13" t="s">
        <v>472</v>
      </c>
      <c r="E204" s="13" t="s">
        <v>165</v>
      </c>
      <c r="F204" s="13" t="s">
        <v>46</v>
      </c>
      <c r="G204" s="13" t="s">
        <v>207</v>
      </c>
      <c r="H204" s="13" t="s">
        <v>207</v>
      </c>
      <c r="I204" s="13" t="s">
        <v>207</v>
      </c>
      <c r="J204" s="13" t="s">
        <v>207</v>
      </c>
      <c r="K204" s="13" t="s">
        <v>207</v>
      </c>
      <c r="L204" s="13" t="s">
        <v>207</v>
      </c>
      <c r="M204" s="13" t="s">
        <v>207</v>
      </c>
      <c r="N204" s="13" t="s">
        <v>207</v>
      </c>
      <c r="O204" s="13" t="s">
        <v>207</v>
      </c>
      <c r="P204" s="13" t="s">
        <v>207</v>
      </c>
      <c r="Q204" s="13" t="s">
        <v>207</v>
      </c>
      <c r="R204" s="13" t="s">
        <v>207</v>
      </c>
    </row>
    <row r="205" spans="1:18" x14ac:dyDescent="0.25">
      <c r="A205" s="13" t="s">
        <v>39</v>
      </c>
      <c r="D205" s="13" t="s">
        <v>473</v>
      </c>
      <c r="E205" s="13" t="s">
        <v>166</v>
      </c>
      <c r="F205" s="13" t="s">
        <v>46</v>
      </c>
      <c r="G205" s="13" t="s">
        <v>207</v>
      </c>
      <c r="H205" s="13" t="s">
        <v>207</v>
      </c>
      <c r="I205" s="13" t="s">
        <v>207</v>
      </c>
      <c r="J205" s="13" t="s">
        <v>207</v>
      </c>
      <c r="K205" s="13" t="s">
        <v>207</v>
      </c>
      <c r="L205" s="13" t="s">
        <v>207</v>
      </c>
      <c r="M205" s="13" t="s">
        <v>207</v>
      </c>
      <c r="N205" s="13" t="s">
        <v>207</v>
      </c>
      <c r="O205" s="13" t="s">
        <v>207</v>
      </c>
      <c r="P205" s="13" t="s">
        <v>207</v>
      </c>
      <c r="Q205" s="13" t="s">
        <v>207</v>
      </c>
      <c r="R205" s="13" t="s">
        <v>207</v>
      </c>
    </row>
    <row r="206" spans="1:18" x14ac:dyDescent="0.25">
      <c r="A206" s="13" t="s">
        <v>39</v>
      </c>
      <c r="D206" s="13" t="s">
        <v>474</v>
      </c>
      <c r="E206" s="13" t="s">
        <v>167</v>
      </c>
      <c r="F206" s="13" t="s">
        <v>49</v>
      </c>
      <c r="G206" s="13" t="s">
        <v>540</v>
      </c>
      <c r="H206" s="13" t="s">
        <v>540</v>
      </c>
      <c r="I206" s="13" t="s">
        <v>540</v>
      </c>
      <c r="J206" s="13" t="s">
        <v>1201</v>
      </c>
      <c r="K206" s="13" t="s">
        <v>1203</v>
      </c>
      <c r="L206" s="13" t="s">
        <v>1203</v>
      </c>
      <c r="M206" s="13" t="s">
        <v>1202</v>
      </c>
      <c r="N206" s="13" t="s">
        <v>1204</v>
      </c>
      <c r="O206" s="13" t="s">
        <v>1205</v>
      </c>
      <c r="P206" s="13" t="s">
        <v>1203</v>
      </c>
      <c r="Q206" s="13" t="s">
        <v>1205</v>
      </c>
      <c r="R206" s="13" t="s">
        <v>1204</v>
      </c>
    </row>
    <row r="207" spans="1:18" x14ac:dyDescent="0.25">
      <c r="A207" s="13" t="s">
        <v>39</v>
      </c>
      <c r="D207" s="13" t="s">
        <v>475</v>
      </c>
      <c r="E207" s="13" t="s">
        <v>168</v>
      </c>
      <c r="F207" s="13" t="s">
        <v>42</v>
      </c>
      <c r="G207" s="13" t="s">
        <v>207</v>
      </c>
      <c r="H207" s="13" t="s">
        <v>207</v>
      </c>
      <c r="I207" s="13" t="s">
        <v>207</v>
      </c>
      <c r="J207" s="13" t="s">
        <v>207</v>
      </c>
      <c r="K207" s="13" t="s">
        <v>207</v>
      </c>
      <c r="L207" s="13" t="s">
        <v>207</v>
      </c>
      <c r="M207" s="13" t="s">
        <v>207</v>
      </c>
      <c r="N207" s="13" t="s">
        <v>207</v>
      </c>
      <c r="O207" s="13" t="s">
        <v>207</v>
      </c>
      <c r="P207" s="13" t="s">
        <v>207</v>
      </c>
      <c r="Q207" s="13" t="s">
        <v>207</v>
      </c>
      <c r="R207" s="13" t="s">
        <v>207</v>
      </c>
    </row>
    <row r="208" spans="1:18" x14ac:dyDescent="0.25">
      <c r="A208" s="13" t="s">
        <v>39</v>
      </c>
      <c r="D208" s="13" t="s">
        <v>476</v>
      </c>
      <c r="E208" s="13" t="s">
        <v>169</v>
      </c>
      <c r="F208" s="13" t="s">
        <v>46</v>
      </c>
      <c r="G208" s="13" t="s">
        <v>207</v>
      </c>
      <c r="H208" s="13" t="s">
        <v>207</v>
      </c>
      <c r="I208" s="13" t="s">
        <v>207</v>
      </c>
      <c r="J208" s="13" t="s">
        <v>207</v>
      </c>
      <c r="K208" s="13" t="s">
        <v>207</v>
      </c>
      <c r="L208" s="13" t="s">
        <v>207</v>
      </c>
      <c r="M208" s="13" t="s">
        <v>207</v>
      </c>
      <c r="N208" s="13" t="s">
        <v>207</v>
      </c>
      <c r="O208" s="13" t="s">
        <v>207</v>
      </c>
      <c r="P208" s="13" t="s">
        <v>207</v>
      </c>
      <c r="Q208" s="13" t="s">
        <v>207</v>
      </c>
      <c r="R208" s="13" t="s">
        <v>207</v>
      </c>
    </row>
    <row r="209" spans="1:18" x14ac:dyDescent="0.25">
      <c r="A209" s="13" t="s">
        <v>39</v>
      </c>
      <c r="D209" s="13" t="s">
        <v>477</v>
      </c>
      <c r="E209" s="13" t="s">
        <v>170</v>
      </c>
      <c r="F209" s="13" t="s">
        <v>46</v>
      </c>
      <c r="G209" s="13" t="s">
        <v>207</v>
      </c>
      <c r="H209" s="13" t="s">
        <v>207</v>
      </c>
      <c r="I209" s="13" t="s">
        <v>207</v>
      </c>
      <c r="J209" s="13" t="s">
        <v>207</v>
      </c>
      <c r="K209" s="13" t="s">
        <v>207</v>
      </c>
      <c r="L209" s="13" t="s">
        <v>207</v>
      </c>
      <c r="M209" s="13" t="s">
        <v>207</v>
      </c>
      <c r="N209" s="13" t="s">
        <v>207</v>
      </c>
      <c r="O209" s="13" t="s">
        <v>207</v>
      </c>
      <c r="P209" s="13" t="s">
        <v>207</v>
      </c>
      <c r="Q209" s="13" t="s">
        <v>207</v>
      </c>
      <c r="R209" s="13" t="s">
        <v>207</v>
      </c>
    </row>
    <row r="210" spans="1:18" x14ac:dyDescent="0.25">
      <c r="A210" s="13" t="s">
        <v>39</v>
      </c>
      <c r="D210" s="13" t="s">
        <v>478</v>
      </c>
      <c r="E210" s="13" t="s">
        <v>171</v>
      </c>
      <c r="F210" s="13" t="s">
        <v>46</v>
      </c>
      <c r="G210" s="13" t="s">
        <v>207</v>
      </c>
      <c r="H210" s="13" t="s">
        <v>207</v>
      </c>
      <c r="I210" s="13" t="s">
        <v>207</v>
      </c>
      <c r="J210" s="13" t="s">
        <v>207</v>
      </c>
      <c r="K210" s="13" t="s">
        <v>207</v>
      </c>
      <c r="L210" s="13" t="s">
        <v>207</v>
      </c>
      <c r="M210" s="13" t="s">
        <v>207</v>
      </c>
      <c r="N210" s="13" t="s">
        <v>207</v>
      </c>
      <c r="O210" s="13" t="s">
        <v>207</v>
      </c>
      <c r="P210" s="13" t="s">
        <v>207</v>
      </c>
      <c r="Q210" s="13" t="s">
        <v>207</v>
      </c>
      <c r="R210" s="13" t="s">
        <v>207</v>
      </c>
    </row>
    <row r="211" spans="1:18" x14ac:dyDescent="0.25">
      <c r="A211" s="13" t="s">
        <v>39</v>
      </c>
      <c r="D211" s="13" t="s">
        <v>479</v>
      </c>
      <c r="E211" s="13" t="s">
        <v>172</v>
      </c>
      <c r="F211" s="13" t="s">
        <v>46</v>
      </c>
      <c r="G211" s="13" t="s">
        <v>207</v>
      </c>
      <c r="H211" s="13" t="s">
        <v>207</v>
      </c>
      <c r="I211" s="13" t="s">
        <v>207</v>
      </c>
      <c r="J211" s="13" t="s">
        <v>207</v>
      </c>
      <c r="K211" s="13" t="s">
        <v>207</v>
      </c>
      <c r="L211" s="13" t="s">
        <v>207</v>
      </c>
      <c r="M211" s="13" t="s">
        <v>207</v>
      </c>
      <c r="N211" s="13" t="s">
        <v>207</v>
      </c>
      <c r="O211" s="13" t="s">
        <v>207</v>
      </c>
      <c r="P211" s="13" t="s">
        <v>207</v>
      </c>
      <c r="Q211" s="13" t="s">
        <v>207</v>
      </c>
      <c r="R211" s="13" t="s">
        <v>207</v>
      </c>
    </row>
    <row r="212" spans="1:18" x14ac:dyDescent="0.25">
      <c r="A212" s="13" t="s">
        <v>39</v>
      </c>
      <c r="D212" s="13" t="s">
        <v>480</v>
      </c>
      <c r="E212" s="13" t="s">
        <v>173</v>
      </c>
      <c r="F212" s="13" t="s">
        <v>46</v>
      </c>
      <c r="G212" s="13" t="s">
        <v>207</v>
      </c>
      <c r="H212" s="13" t="s">
        <v>207</v>
      </c>
      <c r="I212" s="13" t="s">
        <v>207</v>
      </c>
      <c r="J212" s="13" t="s">
        <v>207</v>
      </c>
      <c r="K212" s="13" t="s">
        <v>207</v>
      </c>
      <c r="L212" s="13" t="s">
        <v>207</v>
      </c>
      <c r="M212" s="13" t="s">
        <v>207</v>
      </c>
      <c r="N212" s="13" t="s">
        <v>207</v>
      </c>
      <c r="O212" s="13" t="s">
        <v>207</v>
      </c>
      <c r="P212" s="13" t="s">
        <v>207</v>
      </c>
      <c r="Q212" s="13" t="s">
        <v>207</v>
      </c>
      <c r="R212" s="13" t="s">
        <v>207</v>
      </c>
    </row>
    <row r="213" spans="1:18" x14ac:dyDescent="0.25">
      <c r="A213" s="13" t="s">
        <v>39</v>
      </c>
      <c r="D213" s="13" t="s">
        <v>481</v>
      </c>
      <c r="E213" s="13" t="s">
        <v>174</v>
      </c>
      <c r="F213" s="13" t="s">
        <v>46</v>
      </c>
      <c r="G213" s="13" t="s">
        <v>207</v>
      </c>
      <c r="H213" s="13" t="s">
        <v>207</v>
      </c>
      <c r="I213" s="13" t="s">
        <v>207</v>
      </c>
      <c r="J213" s="13" t="s">
        <v>207</v>
      </c>
      <c r="K213" s="13" t="s">
        <v>207</v>
      </c>
      <c r="L213" s="13" t="s">
        <v>207</v>
      </c>
      <c r="M213" s="13" t="s">
        <v>207</v>
      </c>
      <c r="N213" s="13" t="s">
        <v>207</v>
      </c>
      <c r="O213" s="13" t="s">
        <v>207</v>
      </c>
      <c r="P213" s="13" t="s">
        <v>207</v>
      </c>
      <c r="Q213" s="13" t="s">
        <v>207</v>
      </c>
      <c r="R213" s="13" t="s">
        <v>207</v>
      </c>
    </row>
    <row r="214" spans="1:18" x14ac:dyDescent="0.25">
      <c r="A214" s="13" t="s">
        <v>39</v>
      </c>
      <c r="D214" s="13" t="s">
        <v>482</v>
      </c>
      <c r="E214" s="13" t="s">
        <v>175</v>
      </c>
      <c r="F214" s="13" t="s">
        <v>46</v>
      </c>
      <c r="G214" s="13" t="s">
        <v>207</v>
      </c>
      <c r="H214" s="13" t="s">
        <v>207</v>
      </c>
      <c r="I214" s="13" t="s">
        <v>207</v>
      </c>
      <c r="J214" s="13" t="s">
        <v>207</v>
      </c>
      <c r="K214" s="13" t="s">
        <v>207</v>
      </c>
      <c r="L214" s="13" t="s">
        <v>207</v>
      </c>
      <c r="M214" s="13" t="s">
        <v>207</v>
      </c>
      <c r="N214" s="13" t="s">
        <v>207</v>
      </c>
      <c r="O214" s="13" t="s">
        <v>207</v>
      </c>
      <c r="P214" s="13" t="s">
        <v>207</v>
      </c>
      <c r="Q214" s="13" t="s">
        <v>207</v>
      </c>
      <c r="R214" s="13" t="s">
        <v>207</v>
      </c>
    </row>
    <row r="215" spans="1:18" x14ac:dyDescent="0.25">
      <c r="A215" s="13" t="s">
        <v>39</v>
      </c>
      <c r="D215" s="13" t="s">
        <v>483</v>
      </c>
      <c r="E215" s="13" t="s">
        <v>176</v>
      </c>
      <c r="F215" s="13" t="s">
        <v>49</v>
      </c>
      <c r="G215" s="13" t="s">
        <v>207</v>
      </c>
      <c r="H215" s="13" t="s">
        <v>207</v>
      </c>
      <c r="I215" s="13" t="s">
        <v>207</v>
      </c>
      <c r="J215" s="13" t="s">
        <v>207</v>
      </c>
      <c r="K215" s="13" t="s">
        <v>207</v>
      </c>
      <c r="L215" s="13" t="s">
        <v>207</v>
      </c>
      <c r="M215" s="13" t="s">
        <v>207</v>
      </c>
      <c r="N215" s="13" t="s">
        <v>207</v>
      </c>
      <c r="O215" s="13" t="s">
        <v>207</v>
      </c>
      <c r="P215" s="13" t="s">
        <v>207</v>
      </c>
      <c r="Q215" s="13" t="s">
        <v>207</v>
      </c>
      <c r="R215" s="13" t="s">
        <v>207</v>
      </c>
    </row>
    <row r="216" spans="1:18" x14ac:dyDescent="0.25">
      <c r="A216" s="13" t="s">
        <v>39</v>
      </c>
      <c r="D216" s="13" t="s">
        <v>484</v>
      </c>
      <c r="E216" s="13" t="s">
        <v>536</v>
      </c>
      <c r="F216" s="13" t="s">
        <v>42</v>
      </c>
      <c r="G216" s="13" t="s">
        <v>207</v>
      </c>
      <c r="H216" s="13" t="s">
        <v>207</v>
      </c>
      <c r="I216" s="13" t="s">
        <v>207</v>
      </c>
      <c r="J216" s="13" t="s">
        <v>207</v>
      </c>
      <c r="K216" s="13" t="s">
        <v>207</v>
      </c>
      <c r="L216" s="13" t="s">
        <v>207</v>
      </c>
      <c r="M216" s="13" t="s">
        <v>207</v>
      </c>
      <c r="N216" s="13" t="s">
        <v>207</v>
      </c>
      <c r="O216" s="13" t="s">
        <v>207</v>
      </c>
      <c r="P216" s="13" t="s">
        <v>207</v>
      </c>
      <c r="Q216" s="13" t="s">
        <v>207</v>
      </c>
      <c r="R216" s="13" t="s">
        <v>207</v>
      </c>
    </row>
    <row r="217" spans="1:18" x14ac:dyDescent="0.25">
      <c r="A217" s="13" t="s">
        <v>39</v>
      </c>
      <c r="D217" s="13" t="s">
        <v>485</v>
      </c>
      <c r="E217" s="13" t="s">
        <v>177</v>
      </c>
      <c r="F217" s="13" t="s">
        <v>46</v>
      </c>
      <c r="G217" s="13" t="s">
        <v>207</v>
      </c>
      <c r="H217" s="13" t="s">
        <v>207</v>
      </c>
      <c r="I217" s="13" t="s">
        <v>207</v>
      </c>
      <c r="J217" s="13" t="s">
        <v>207</v>
      </c>
      <c r="K217" s="13" t="s">
        <v>207</v>
      </c>
      <c r="L217" s="13" t="s">
        <v>207</v>
      </c>
      <c r="M217" s="13" t="s">
        <v>207</v>
      </c>
      <c r="N217" s="13" t="s">
        <v>207</v>
      </c>
      <c r="O217" s="13" t="s">
        <v>207</v>
      </c>
      <c r="P217" s="13" t="s">
        <v>207</v>
      </c>
      <c r="Q217" s="13" t="s">
        <v>207</v>
      </c>
      <c r="R217" s="13" t="s">
        <v>207</v>
      </c>
    </row>
    <row r="218" spans="1:18" x14ac:dyDescent="0.25">
      <c r="A218" s="13" t="s">
        <v>39</v>
      </c>
      <c r="D218" s="13" t="s">
        <v>486</v>
      </c>
      <c r="E218" s="13" t="s">
        <v>178</v>
      </c>
      <c r="F218" s="13" t="s">
        <v>46</v>
      </c>
      <c r="G218" s="13" t="s">
        <v>207</v>
      </c>
      <c r="H218" s="13" t="s">
        <v>207</v>
      </c>
      <c r="I218" s="13" t="s">
        <v>207</v>
      </c>
      <c r="J218" s="13" t="s">
        <v>207</v>
      </c>
      <c r="K218" s="13" t="s">
        <v>207</v>
      </c>
      <c r="L218" s="13" t="s">
        <v>207</v>
      </c>
      <c r="M218" s="13" t="s">
        <v>207</v>
      </c>
      <c r="N218" s="13" t="s">
        <v>207</v>
      </c>
      <c r="O218" s="13" t="s">
        <v>207</v>
      </c>
      <c r="P218" s="13" t="s">
        <v>207</v>
      </c>
      <c r="Q218" s="13" t="s">
        <v>207</v>
      </c>
      <c r="R218" s="13" t="s">
        <v>207</v>
      </c>
    </row>
    <row r="219" spans="1:18" x14ac:dyDescent="0.25">
      <c r="A219" s="13" t="s">
        <v>39</v>
      </c>
      <c r="D219" s="13" t="s">
        <v>487</v>
      </c>
      <c r="E219" s="13" t="s">
        <v>179</v>
      </c>
      <c r="F219" s="13" t="s">
        <v>46</v>
      </c>
      <c r="G219" s="13" t="s">
        <v>207</v>
      </c>
      <c r="H219" s="13" t="s">
        <v>207</v>
      </c>
      <c r="I219" s="13" t="s">
        <v>207</v>
      </c>
      <c r="J219" s="13" t="s">
        <v>207</v>
      </c>
      <c r="K219" s="13" t="s">
        <v>207</v>
      </c>
      <c r="L219" s="13" t="s">
        <v>207</v>
      </c>
      <c r="M219" s="13" t="s">
        <v>207</v>
      </c>
      <c r="N219" s="13" t="s">
        <v>207</v>
      </c>
      <c r="O219" s="13" t="s">
        <v>207</v>
      </c>
      <c r="P219" s="13" t="s">
        <v>207</v>
      </c>
      <c r="Q219" s="13" t="s">
        <v>207</v>
      </c>
      <c r="R219" s="13" t="s">
        <v>207</v>
      </c>
    </row>
    <row r="220" spans="1:18" x14ac:dyDescent="0.25">
      <c r="A220" s="13" t="s">
        <v>39</v>
      </c>
      <c r="D220" s="13" t="s">
        <v>488</v>
      </c>
      <c r="E220" s="13" t="s">
        <v>180</v>
      </c>
      <c r="F220" s="13" t="s">
        <v>46</v>
      </c>
      <c r="G220" s="13" t="s">
        <v>207</v>
      </c>
      <c r="H220" s="13" t="s">
        <v>207</v>
      </c>
      <c r="I220" s="13" t="s">
        <v>207</v>
      </c>
      <c r="J220" s="13" t="s">
        <v>207</v>
      </c>
      <c r="K220" s="13" t="s">
        <v>207</v>
      </c>
      <c r="L220" s="13" t="s">
        <v>207</v>
      </c>
      <c r="M220" s="13" t="s">
        <v>207</v>
      </c>
      <c r="N220" s="13" t="s">
        <v>207</v>
      </c>
      <c r="O220" s="13" t="s">
        <v>207</v>
      </c>
      <c r="P220" s="13" t="s">
        <v>207</v>
      </c>
      <c r="Q220" s="13" t="s">
        <v>207</v>
      </c>
      <c r="R220" s="13" t="s">
        <v>207</v>
      </c>
    </row>
    <row r="221" spans="1:18" x14ac:dyDescent="0.25">
      <c r="A221" s="13" t="s">
        <v>39</v>
      </c>
      <c r="D221" s="13" t="s">
        <v>489</v>
      </c>
      <c r="E221" s="13" t="s">
        <v>181</v>
      </c>
      <c r="F221" s="13" t="s">
        <v>46</v>
      </c>
      <c r="G221" s="13" t="s">
        <v>207</v>
      </c>
      <c r="H221" s="13" t="s">
        <v>207</v>
      </c>
      <c r="I221" s="13" t="s">
        <v>207</v>
      </c>
      <c r="J221" s="13" t="s">
        <v>207</v>
      </c>
      <c r="K221" s="13" t="s">
        <v>207</v>
      </c>
      <c r="L221" s="13" t="s">
        <v>207</v>
      </c>
      <c r="M221" s="13" t="s">
        <v>207</v>
      </c>
      <c r="N221" s="13" t="s">
        <v>207</v>
      </c>
      <c r="O221" s="13" t="s">
        <v>207</v>
      </c>
      <c r="P221" s="13" t="s">
        <v>207</v>
      </c>
      <c r="Q221" s="13" t="s">
        <v>207</v>
      </c>
      <c r="R221" s="13" t="s">
        <v>207</v>
      </c>
    </row>
    <row r="222" spans="1:18" x14ac:dyDescent="0.25">
      <c r="A222" s="13" t="s">
        <v>39</v>
      </c>
      <c r="D222" s="13" t="s">
        <v>490</v>
      </c>
      <c r="E222" s="13" t="s">
        <v>566</v>
      </c>
      <c r="F222" s="13" t="s">
        <v>49</v>
      </c>
      <c r="G222" s="13" t="s">
        <v>207</v>
      </c>
      <c r="H222" s="13" t="s">
        <v>207</v>
      </c>
      <c r="I222" s="13" t="s">
        <v>207</v>
      </c>
      <c r="J222" s="13" t="s">
        <v>207</v>
      </c>
      <c r="K222" s="13" t="s">
        <v>207</v>
      </c>
      <c r="L222" s="13" t="s">
        <v>207</v>
      </c>
      <c r="M222" s="13" t="s">
        <v>207</v>
      </c>
      <c r="N222" s="13" t="s">
        <v>207</v>
      </c>
      <c r="O222" s="13" t="s">
        <v>207</v>
      </c>
      <c r="P222" s="13" t="s">
        <v>207</v>
      </c>
      <c r="Q222" s="13" t="s">
        <v>207</v>
      </c>
      <c r="R222" s="13" t="s">
        <v>207</v>
      </c>
    </row>
    <row r="223" spans="1:18" x14ac:dyDescent="0.25">
      <c r="A223" s="13" t="s">
        <v>39</v>
      </c>
      <c r="D223" s="13" t="s">
        <v>491</v>
      </c>
      <c r="E223" s="13" t="s">
        <v>492</v>
      </c>
      <c r="F223" s="13" t="s">
        <v>42</v>
      </c>
      <c r="G223" s="13" t="s">
        <v>207</v>
      </c>
      <c r="H223" s="13" t="s">
        <v>207</v>
      </c>
      <c r="I223" s="13" t="s">
        <v>207</v>
      </c>
      <c r="J223" s="13" t="s">
        <v>207</v>
      </c>
      <c r="K223" s="13" t="s">
        <v>207</v>
      </c>
      <c r="L223" s="13" t="s">
        <v>207</v>
      </c>
      <c r="M223" s="13" t="s">
        <v>207</v>
      </c>
      <c r="N223" s="13" t="s">
        <v>207</v>
      </c>
      <c r="O223" s="13" t="s">
        <v>207</v>
      </c>
      <c r="P223" s="13" t="s">
        <v>207</v>
      </c>
      <c r="Q223" s="13" t="s">
        <v>207</v>
      </c>
      <c r="R223" s="13" t="s">
        <v>207</v>
      </c>
    </row>
    <row r="224" spans="1:18" x14ac:dyDescent="0.25">
      <c r="A224" s="13" t="s">
        <v>39</v>
      </c>
      <c r="D224" s="13" t="s">
        <v>493</v>
      </c>
      <c r="E224" s="13" t="s">
        <v>182</v>
      </c>
      <c r="F224" s="13" t="s">
        <v>46</v>
      </c>
      <c r="G224" s="13" t="s">
        <v>207</v>
      </c>
      <c r="H224" s="13" t="s">
        <v>207</v>
      </c>
      <c r="I224" s="13" t="s">
        <v>207</v>
      </c>
      <c r="J224" s="13" t="s">
        <v>207</v>
      </c>
      <c r="K224" s="13" t="s">
        <v>207</v>
      </c>
      <c r="L224" s="13" t="s">
        <v>207</v>
      </c>
      <c r="M224" s="13" t="s">
        <v>207</v>
      </c>
      <c r="N224" s="13" t="s">
        <v>207</v>
      </c>
      <c r="O224" s="13" t="s">
        <v>207</v>
      </c>
      <c r="P224" s="13" t="s">
        <v>207</v>
      </c>
      <c r="Q224" s="13" t="s">
        <v>207</v>
      </c>
      <c r="R224" s="13" t="s">
        <v>207</v>
      </c>
    </row>
    <row r="225" spans="1:18" x14ac:dyDescent="0.25">
      <c r="A225" s="13" t="s">
        <v>39</v>
      </c>
      <c r="D225" s="13" t="s">
        <v>494</v>
      </c>
      <c r="E225" s="13" t="s">
        <v>495</v>
      </c>
      <c r="F225" s="13" t="s">
        <v>46</v>
      </c>
      <c r="G225" s="13" t="s">
        <v>207</v>
      </c>
      <c r="H225" s="13" t="s">
        <v>207</v>
      </c>
      <c r="I225" s="13" t="s">
        <v>207</v>
      </c>
      <c r="J225" s="13" t="s">
        <v>207</v>
      </c>
      <c r="K225" s="13" t="s">
        <v>207</v>
      </c>
      <c r="L225" s="13" t="s">
        <v>207</v>
      </c>
      <c r="M225" s="13" t="s">
        <v>207</v>
      </c>
      <c r="N225" s="13" t="s">
        <v>207</v>
      </c>
      <c r="O225" s="13" t="s">
        <v>207</v>
      </c>
      <c r="P225" s="13" t="s">
        <v>207</v>
      </c>
      <c r="Q225" s="13" t="s">
        <v>207</v>
      </c>
      <c r="R225" s="13" t="s">
        <v>207</v>
      </c>
    </row>
    <row r="226" spans="1:18" x14ac:dyDescent="0.25">
      <c r="A226" s="13" t="s">
        <v>39</v>
      </c>
      <c r="D226" s="13" t="s">
        <v>496</v>
      </c>
      <c r="E226" s="13" t="s">
        <v>497</v>
      </c>
      <c r="F226" s="13" t="s">
        <v>49</v>
      </c>
      <c r="G226" s="13" t="s">
        <v>207</v>
      </c>
      <c r="H226" s="13" t="s">
        <v>207</v>
      </c>
      <c r="I226" s="13" t="s">
        <v>207</v>
      </c>
      <c r="J226" s="13" t="s">
        <v>207</v>
      </c>
      <c r="K226" s="13" t="s">
        <v>207</v>
      </c>
      <c r="L226" s="13" t="s">
        <v>207</v>
      </c>
      <c r="M226" s="13" t="s">
        <v>207</v>
      </c>
      <c r="N226" s="13" t="s">
        <v>207</v>
      </c>
      <c r="O226" s="13" t="s">
        <v>207</v>
      </c>
      <c r="P226" s="13" t="s">
        <v>207</v>
      </c>
      <c r="Q226" s="13" t="s">
        <v>207</v>
      </c>
      <c r="R226" s="13" t="s">
        <v>207</v>
      </c>
    </row>
    <row r="227" spans="1:18" x14ac:dyDescent="0.25">
      <c r="A227" s="13" t="s">
        <v>39</v>
      </c>
      <c r="D227" s="13" t="s">
        <v>498</v>
      </c>
      <c r="E227" s="13" t="s">
        <v>537</v>
      </c>
      <c r="F227" s="13" t="s">
        <v>109</v>
      </c>
      <c r="G227" s="13" t="s">
        <v>706</v>
      </c>
      <c r="H227" s="13" t="s">
        <v>707</v>
      </c>
      <c r="I227" s="13" t="s">
        <v>708</v>
      </c>
      <c r="J227" s="13" t="s">
        <v>709</v>
      </c>
      <c r="K227" s="13" t="s">
        <v>710</v>
      </c>
      <c r="L227" s="13" t="s">
        <v>711</v>
      </c>
      <c r="M227" s="13" t="s">
        <v>712</v>
      </c>
      <c r="N227" s="13" t="s">
        <v>713</v>
      </c>
      <c r="O227" s="13" t="s">
        <v>714</v>
      </c>
      <c r="P227" s="13" t="s">
        <v>715</v>
      </c>
      <c r="Q227" s="13" t="s">
        <v>716</v>
      </c>
      <c r="R227" s="13" t="s">
        <v>717</v>
      </c>
    </row>
    <row r="228" spans="1:18" x14ac:dyDescent="0.25">
      <c r="A228" s="13" t="s">
        <v>39</v>
      </c>
      <c r="D228" s="13" t="s">
        <v>499</v>
      </c>
      <c r="E228" s="13" t="s">
        <v>538</v>
      </c>
      <c r="F228" s="13" t="s">
        <v>109</v>
      </c>
      <c r="G228" s="13" t="s">
        <v>706</v>
      </c>
      <c r="H228" s="13" t="s">
        <v>707</v>
      </c>
      <c r="I228" s="13" t="s">
        <v>708</v>
      </c>
      <c r="J228" s="13" t="s">
        <v>709</v>
      </c>
      <c r="K228" s="13" t="s">
        <v>710</v>
      </c>
      <c r="L228" s="13" t="s">
        <v>711</v>
      </c>
      <c r="M228" s="13" t="s">
        <v>712</v>
      </c>
      <c r="N228" s="13" t="s">
        <v>713</v>
      </c>
      <c r="O228" s="13" t="s">
        <v>714</v>
      </c>
      <c r="P228" s="13" t="s">
        <v>715</v>
      </c>
      <c r="Q228" s="13" t="s">
        <v>716</v>
      </c>
      <c r="R228" s="13" t="s">
        <v>717</v>
      </c>
    </row>
    <row r="229" spans="1:18" x14ac:dyDescent="0.25">
      <c r="A229" s="13" t="s">
        <v>39</v>
      </c>
      <c r="D229" s="13" t="s">
        <v>567</v>
      </c>
      <c r="F229" s="13" t="s">
        <v>46</v>
      </c>
      <c r="G229" s="13" t="s">
        <v>207</v>
      </c>
      <c r="H229" s="13" t="s">
        <v>207</v>
      </c>
      <c r="I229" s="13" t="s">
        <v>207</v>
      </c>
      <c r="J229" s="13" t="s">
        <v>207</v>
      </c>
      <c r="K229" s="13" t="s">
        <v>207</v>
      </c>
      <c r="L229" s="13" t="s">
        <v>207</v>
      </c>
      <c r="M229" s="13" t="s">
        <v>207</v>
      </c>
      <c r="N229" s="13" t="s">
        <v>207</v>
      </c>
      <c r="O229" s="13" t="s">
        <v>207</v>
      </c>
      <c r="P229" s="13" t="s">
        <v>207</v>
      </c>
      <c r="Q229" s="13" t="s">
        <v>207</v>
      </c>
      <c r="R229" s="13" t="s">
        <v>207</v>
      </c>
    </row>
    <row r="230" spans="1:18" x14ac:dyDescent="0.25">
      <c r="A230" s="13" t="s">
        <v>39</v>
      </c>
      <c r="D230" s="13" t="s">
        <v>109</v>
      </c>
      <c r="G230" s="13" t="s">
        <v>266</v>
      </c>
      <c r="H230" s="13" t="s">
        <v>267</v>
      </c>
      <c r="I230" s="13" t="s">
        <v>268</v>
      </c>
      <c r="J230" s="13" t="s">
        <v>269</v>
      </c>
      <c r="K230" s="13" t="s">
        <v>270</v>
      </c>
      <c r="L230" s="13" t="s">
        <v>271</v>
      </c>
      <c r="M230" s="13" t="s">
        <v>272</v>
      </c>
      <c r="N230" s="13" t="s">
        <v>273</v>
      </c>
      <c r="O230" s="13" t="s">
        <v>274</v>
      </c>
      <c r="P230" s="13" t="s">
        <v>275</v>
      </c>
      <c r="Q230" s="13" t="s">
        <v>276</v>
      </c>
      <c r="R230" s="13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 by Month</dc:title>
  <dc:subject>Jet Basics</dc:subject>
  <dc:creator>Stephen J. Little</dc:creator>
  <dc:description>Trial balances for all accounts over a one year period, by month.  Balancse shown are for the last day of the month.</dc:description>
  <cp:lastModifiedBy>Haseeb Tariq</cp:lastModifiedBy>
  <cp:lastPrinted>2011-08-01T23:34:44Z</cp:lastPrinted>
  <dcterms:created xsi:type="dcterms:W3CDTF">2011-06-28T23:03:46Z</dcterms:created>
  <dcterms:modified xsi:type="dcterms:W3CDTF">2023-09-04T10:26:44Z</dcterms:modified>
  <cp:category>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