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480" yWindow="345" windowWidth="20700" windowHeight="11760"/>
  </bookViews>
  <sheets>
    <sheet name="Read Me" sheetId="231" r:id="rId1"/>
    <sheet name="Options" sheetId="1" state="hidden" r:id="rId2"/>
    <sheet name="Consolidation" sheetId="2" r:id="rId3"/>
    <sheet name="000" sheetId="3" r:id="rId4"/>
    <sheet name="100" sheetId="238" r:id="rId5"/>
    <sheet name="200" sheetId="239" r:id="rId6"/>
    <sheet name="300" sheetId="240" r:id="rId7"/>
    <sheet name="400" sheetId="241" r:id="rId8"/>
    <sheet name="500" sheetId="242" r:id="rId9"/>
    <sheet name="600" sheetId="243" r:id="rId10"/>
    <sheet name="999" sheetId="244" r:id="rId11"/>
    <sheet name="Sheet2" sheetId="232" state="veryHidden" r:id="rId12"/>
    <sheet name="Sheet3" sheetId="233" state="veryHidden" r:id="rId13"/>
    <sheet name="Sheet4" sheetId="234" state="veryHidden" r:id="rId14"/>
    <sheet name="Sheet5" sheetId="235" state="veryHidden" r:id="rId15"/>
    <sheet name="Sheet6" sheetId="236" state="veryHidden" r:id="rId16"/>
    <sheet name="Sheet7" sheetId="237" state="veryHidden" r:id="rId17"/>
    <sheet name="Sheet15" sheetId="245" state="veryHidden" r:id="rId18"/>
    <sheet name="Sheet16" sheetId="246" state="veryHidden" r:id="rId19"/>
    <sheet name="Sheet17" sheetId="247" state="veryHidden" r:id="rId20"/>
    <sheet name="Sheet18" sheetId="248" state="veryHidden" r:id="rId21"/>
    <sheet name="Sheet19" sheetId="249" state="veryHidden" r:id="rId22"/>
    <sheet name="Sheet20" sheetId="250" state="veryHidden" r:id="rId23"/>
    <sheet name="Sheet21" sheetId="251" state="veryHidden" r:id="rId24"/>
    <sheet name="Sheet22" sheetId="252" state="veryHidden" r:id="rId25"/>
    <sheet name="Sheet23" sheetId="253" state="veryHidden" r:id="rId26"/>
    <sheet name="Sheet24" sheetId="254" state="veryHidden" r:id="rId27"/>
  </sheets>
  <definedNames>
    <definedName name="Segment_number">Options!$D$13</definedName>
    <definedName name="Separate_sheet">Options!$D$12</definedName>
    <definedName name="Year">Options!$C$4</definedName>
  </definedNames>
  <calcPr calcId="162913"/>
</workbook>
</file>

<file path=xl/calcChain.xml><?xml version="1.0" encoding="utf-8"?>
<calcChain xmlns="http://schemas.openxmlformats.org/spreadsheetml/2006/main">
  <c r="E7" i="241" l="1"/>
  <c r="F7" i="241"/>
  <c r="G12" i="241"/>
  <c r="G13" i="241"/>
  <c r="S13" i="241" s="1"/>
  <c r="G14" i="241"/>
  <c r="H13" i="241" s="1"/>
  <c r="E16" i="241"/>
  <c r="E17" i="241"/>
  <c r="G18" i="241"/>
  <c r="H18" i="241"/>
  <c r="H23" i="241" s="1"/>
  <c r="H36" i="241" s="1"/>
  <c r="H44" i="241" s="1"/>
  <c r="I18" i="241"/>
  <c r="I23" i="241" s="1"/>
  <c r="I36" i="241" s="1"/>
  <c r="I44" i="241" s="1"/>
  <c r="J18" i="241"/>
  <c r="K18" i="241"/>
  <c r="L18" i="241"/>
  <c r="L23" i="241" s="1"/>
  <c r="L36" i="241" s="1"/>
  <c r="L44" i="241" s="1"/>
  <c r="M18" i="241"/>
  <c r="M23" i="241" s="1"/>
  <c r="M36" i="241" s="1"/>
  <c r="M44" i="241" s="1"/>
  <c r="N18" i="241"/>
  <c r="N23" i="241" s="1"/>
  <c r="N36" i="241" s="1"/>
  <c r="N44" i="241" s="1"/>
  <c r="O18" i="241"/>
  <c r="P18" i="241"/>
  <c r="P23" i="241" s="1"/>
  <c r="P36" i="241" s="1"/>
  <c r="P44" i="241" s="1"/>
  <c r="Q18" i="241"/>
  <c r="Q23" i="241" s="1"/>
  <c r="Q36" i="241" s="1"/>
  <c r="Q44" i="241" s="1"/>
  <c r="R18" i="241"/>
  <c r="R23" i="241" s="1"/>
  <c r="R36" i="241" s="1"/>
  <c r="R44" i="241" s="1"/>
  <c r="S18" i="241"/>
  <c r="E20" i="241"/>
  <c r="E21" i="241"/>
  <c r="G23" i="241"/>
  <c r="G36" i="241" s="1"/>
  <c r="G44" i="241" s="1"/>
  <c r="J23" i="241"/>
  <c r="J36" i="241" s="1"/>
  <c r="J44" i="241" s="1"/>
  <c r="K23" i="241"/>
  <c r="K36" i="241" s="1"/>
  <c r="K44" i="241" s="1"/>
  <c r="O23" i="241"/>
  <c r="O36" i="241" s="1"/>
  <c r="O44" i="241" s="1"/>
  <c r="S23" i="241"/>
  <c r="S36" i="241" s="1"/>
  <c r="S44" i="241" s="1"/>
  <c r="E26" i="241"/>
  <c r="E27" i="241"/>
  <c r="E28" i="241"/>
  <c r="E29" i="241"/>
  <c r="E30" i="241"/>
  <c r="E31" i="241"/>
  <c r="E32" i="241"/>
  <c r="E33" i="241"/>
  <c r="G34" i="241"/>
  <c r="H34" i="241"/>
  <c r="I34" i="241"/>
  <c r="J34" i="241"/>
  <c r="K34" i="241"/>
  <c r="L34" i="241"/>
  <c r="M34" i="241"/>
  <c r="N34" i="241"/>
  <c r="O34" i="241"/>
  <c r="P34" i="241"/>
  <c r="Q34" i="241"/>
  <c r="R34" i="241"/>
  <c r="S34" i="241"/>
  <c r="E39" i="241"/>
  <c r="E40" i="241"/>
  <c r="E41" i="241"/>
  <c r="G42" i="241"/>
  <c r="H42" i="241"/>
  <c r="I42" i="241"/>
  <c r="J42" i="241"/>
  <c r="K42" i="241"/>
  <c r="L42" i="241"/>
  <c r="M42" i="241"/>
  <c r="N42" i="241"/>
  <c r="O42" i="241"/>
  <c r="P42" i="241"/>
  <c r="Q42" i="241"/>
  <c r="R42" i="241"/>
  <c r="S42" i="241"/>
  <c r="E46" i="241"/>
  <c r="E47" i="241"/>
  <c r="E7" i="242"/>
  <c r="F7" i="242"/>
  <c r="G12" i="242"/>
  <c r="G13" i="242"/>
  <c r="S13" i="242" s="1"/>
  <c r="G14" i="242"/>
  <c r="H13" i="242" s="1"/>
  <c r="E16" i="242"/>
  <c r="E17" i="242"/>
  <c r="G18" i="242"/>
  <c r="H18" i="242"/>
  <c r="H23" i="242" s="1"/>
  <c r="H36" i="242" s="1"/>
  <c r="H44" i="242" s="1"/>
  <c r="I18" i="242"/>
  <c r="I23" i="242" s="1"/>
  <c r="I36" i="242" s="1"/>
  <c r="I44" i="242" s="1"/>
  <c r="J18" i="242"/>
  <c r="J23" i="242" s="1"/>
  <c r="J36" i="242" s="1"/>
  <c r="J44" i="242" s="1"/>
  <c r="K18" i="242"/>
  <c r="L18" i="242"/>
  <c r="L23" i="242" s="1"/>
  <c r="L36" i="242" s="1"/>
  <c r="L44" i="242" s="1"/>
  <c r="M18" i="242"/>
  <c r="M23" i="242" s="1"/>
  <c r="M36" i="242" s="1"/>
  <c r="M44" i="242" s="1"/>
  <c r="N18" i="242"/>
  <c r="N23" i="242" s="1"/>
  <c r="N36" i="242" s="1"/>
  <c r="N44" i="242" s="1"/>
  <c r="O18" i="242"/>
  <c r="P18" i="242"/>
  <c r="P23" i="242" s="1"/>
  <c r="P36" i="242" s="1"/>
  <c r="P44" i="242" s="1"/>
  <c r="Q18" i="242"/>
  <c r="Q23" i="242" s="1"/>
  <c r="Q36" i="242" s="1"/>
  <c r="Q44" i="242" s="1"/>
  <c r="R18" i="242"/>
  <c r="R23" i="242" s="1"/>
  <c r="R36" i="242" s="1"/>
  <c r="R44" i="242" s="1"/>
  <c r="S18" i="242"/>
  <c r="E20" i="242"/>
  <c r="E21" i="242"/>
  <c r="G23" i="242"/>
  <c r="G36" i="242" s="1"/>
  <c r="G44" i="242" s="1"/>
  <c r="K23" i="242"/>
  <c r="K36" i="242" s="1"/>
  <c r="K44" i="242" s="1"/>
  <c r="O23" i="242"/>
  <c r="O36" i="242" s="1"/>
  <c r="O44" i="242" s="1"/>
  <c r="S23" i="242"/>
  <c r="S36" i="242" s="1"/>
  <c r="S44" i="242" s="1"/>
  <c r="E26" i="242"/>
  <c r="E27" i="242"/>
  <c r="E28" i="242"/>
  <c r="E29" i="242"/>
  <c r="E30" i="242"/>
  <c r="E31" i="242"/>
  <c r="E32" i="242"/>
  <c r="E33" i="242"/>
  <c r="G34" i="242"/>
  <c r="H34" i="242"/>
  <c r="I34" i="242"/>
  <c r="J34" i="242"/>
  <c r="K34" i="242"/>
  <c r="L34" i="242"/>
  <c r="M34" i="242"/>
  <c r="N34" i="242"/>
  <c r="O34" i="242"/>
  <c r="P34" i="242"/>
  <c r="Q34" i="242"/>
  <c r="R34" i="242"/>
  <c r="S34" i="242"/>
  <c r="E39" i="242"/>
  <c r="E40" i="242"/>
  <c r="E41" i="242"/>
  <c r="G42" i="242"/>
  <c r="H42" i="242"/>
  <c r="I42" i="242"/>
  <c r="J42" i="242"/>
  <c r="K42" i="242"/>
  <c r="L42" i="242"/>
  <c r="M42" i="242"/>
  <c r="N42" i="242"/>
  <c r="O42" i="242"/>
  <c r="P42" i="242"/>
  <c r="Q42" i="242"/>
  <c r="R42" i="242"/>
  <c r="S42" i="242"/>
  <c r="E46" i="242"/>
  <c r="E47" i="242"/>
  <c r="E7" i="238"/>
  <c r="F7" i="238"/>
  <c r="G12" i="238"/>
  <c r="G13" i="238"/>
  <c r="H13" i="238"/>
  <c r="H12" i="238" s="1"/>
  <c r="S13" i="238"/>
  <c r="G14" i="238"/>
  <c r="H14" i="238"/>
  <c r="I13" i="238" s="1"/>
  <c r="E16" i="238"/>
  <c r="E17" i="238"/>
  <c r="G18" i="238"/>
  <c r="H18" i="238"/>
  <c r="H23" i="238" s="1"/>
  <c r="H36" i="238" s="1"/>
  <c r="I18" i="238"/>
  <c r="I23" i="238" s="1"/>
  <c r="I36" i="238" s="1"/>
  <c r="I44" i="238" s="1"/>
  <c r="J18" i="238"/>
  <c r="J23" i="238" s="1"/>
  <c r="K18" i="238"/>
  <c r="L18" i="238"/>
  <c r="L23" i="238" s="1"/>
  <c r="L36" i="238" s="1"/>
  <c r="L44" i="238" s="1"/>
  <c r="M18" i="238"/>
  <c r="M23" i="238" s="1"/>
  <c r="M36" i="238" s="1"/>
  <c r="M44" i="238" s="1"/>
  <c r="N18" i="238"/>
  <c r="N23" i="238" s="1"/>
  <c r="N36" i="238" s="1"/>
  <c r="N44" i="238" s="1"/>
  <c r="O18" i="238"/>
  <c r="P18" i="238"/>
  <c r="P23" i="238" s="1"/>
  <c r="P36" i="238" s="1"/>
  <c r="Q18" i="238"/>
  <c r="Q23" i="238" s="1"/>
  <c r="Q36" i="238" s="1"/>
  <c r="Q44" i="238" s="1"/>
  <c r="R18" i="238"/>
  <c r="R23" i="238" s="1"/>
  <c r="S18" i="238"/>
  <c r="E20" i="238"/>
  <c r="E21" i="238"/>
  <c r="G23" i="238"/>
  <c r="G36" i="238" s="1"/>
  <c r="G44" i="238" s="1"/>
  <c r="K23" i="238"/>
  <c r="K36" i="238" s="1"/>
  <c r="K44" i="238" s="1"/>
  <c r="O23" i="238"/>
  <c r="O36" i="238" s="1"/>
  <c r="O44" i="238" s="1"/>
  <c r="S23" i="238"/>
  <c r="S36" i="238" s="1"/>
  <c r="S44" i="238" s="1"/>
  <c r="E26" i="238"/>
  <c r="E27" i="238"/>
  <c r="E28" i="238"/>
  <c r="E29" i="238"/>
  <c r="E30" i="238"/>
  <c r="E31" i="238"/>
  <c r="E32" i="238"/>
  <c r="E33" i="238"/>
  <c r="G34" i="238"/>
  <c r="H34" i="238"/>
  <c r="I34" i="238"/>
  <c r="J34" i="238"/>
  <c r="K34" i="238"/>
  <c r="L34" i="238"/>
  <c r="M34" i="238"/>
  <c r="N34" i="238"/>
  <c r="O34" i="238"/>
  <c r="P34" i="238"/>
  <c r="Q34" i="238"/>
  <c r="R34" i="238"/>
  <c r="S34" i="238"/>
  <c r="E39" i="238"/>
  <c r="E40" i="238"/>
  <c r="E41" i="238"/>
  <c r="G42" i="238"/>
  <c r="H42" i="238"/>
  <c r="I42" i="238"/>
  <c r="J42" i="238"/>
  <c r="K42" i="238"/>
  <c r="L42" i="238"/>
  <c r="M42" i="238"/>
  <c r="N42" i="238"/>
  <c r="O42" i="238"/>
  <c r="P42" i="238"/>
  <c r="Q42" i="238"/>
  <c r="R42" i="238"/>
  <c r="S42" i="238"/>
  <c r="H44" i="238"/>
  <c r="P44" i="238"/>
  <c r="E46" i="238"/>
  <c r="E47" i="238"/>
  <c r="E7" i="243"/>
  <c r="F7" i="243"/>
  <c r="G12" i="243"/>
  <c r="G13" i="243"/>
  <c r="S13" i="243"/>
  <c r="G14" i="243"/>
  <c r="H13" i="243" s="1"/>
  <c r="E16" i="243"/>
  <c r="E17" i="243"/>
  <c r="G18" i="243"/>
  <c r="H18" i="243"/>
  <c r="H23" i="243" s="1"/>
  <c r="H36" i="243" s="1"/>
  <c r="H44" i="243" s="1"/>
  <c r="I18" i="243"/>
  <c r="J18" i="243"/>
  <c r="J23" i="243" s="1"/>
  <c r="K18" i="243"/>
  <c r="L18" i="243"/>
  <c r="L23" i="243" s="1"/>
  <c r="L36" i="243" s="1"/>
  <c r="L44" i="243" s="1"/>
  <c r="M18" i="243"/>
  <c r="N18" i="243"/>
  <c r="N23" i="243" s="1"/>
  <c r="N36" i="243" s="1"/>
  <c r="N44" i="243" s="1"/>
  <c r="O18" i="243"/>
  <c r="P18" i="243"/>
  <c r="P23" i="243" s="1"/>
  <c r="P36" i="243" s="1"/>
  <c r="P44" i="243" s="1"/>
  <c r="Q18" i="243"/>
  <c r="R18" i="243"/>
  <c r="R23" i="243" s="1"/>
  <c r="S18" i="243"/>
  <c r="E20" i="243"/>
  <c r="E21" i="243"/>
  <c r="G23" i="243"/>
  <c r="G36" i="243" s="1"/>
  <c r="G44" i="243" s="1"/>
  <c r="I23" i="243"/>
  <c r="K23" i="243"/>
  <c r="K36" i="243" s="1"/>
  <c r="K44" i="243" s="1"/>
  <c r="M23" i="243"/>
  <c r="O23" i="243"/>
  <c r="O36" i="243" s="1"/>
  <c r="O44" i="243" s="1"/>
  <c r="Q23" i="243"/>
  <c r="S23" i="243"/>
  <c r="S36" i="243" s="1"/>
  <c r="S44" i="243" s="1"/>
  <c r="E26" i="243"/>
  <c r="E27" i="243"/>
  <c r="E28" i="243"/>
  <c r="E29" i="243"/>
  <c r="E30" i="243"/>
  <c r="E31" i="243"/>
  <c r="E32" i="243"/>
  <c r="E33" i="243"/>
  <c r="G34" i="243"/>
  <c r="H34" i="243"/>
  <c r="I34" i="243"/>
  <c r="J34" i="243"/>
  <c r="K34" i="243"/>
  <c r="L34" i="243"/>
  <c r="M34" i="243"/>
  <c r="N34" i="243"/>
  <c r="O34" i="243"/>
  <c r="P34" i="243"/>
  <c r="Q34" i="243"/>
  <c r="R34" i="243"/>
  <c r="S34" i="243"/>
  <c r="I36" i="243"/>
  <c r="I44" i="243" s="1"/>
  <c r="M36" i="243"/>
  <c r="Q36" i="243"/>
  <c r="Q44" i="243" s="1"/>
  <c r="E39" i="243"/>
  <c r="E40" i="243"/>
  <c r="E41" i="243"/>
  <c r="G42" i="243"/>
  <c r="H42" i="243"/>
  <c r="I42" i="243"/>
  <c r="J42" i="243"/>
  <c r="K42" i="243"/>
  <c r="L42" i="243"/>
  <c r="M42" i="243"/>
  <c r="N42" i="243"/>
  <c r="O42" i="243"/>
  <c r="P42" i="243"/>
  <c r="Q42" i="243"/>
  <c r="R42" i="243"/>
  <c r="S42" i="243"/>
  <c r="E46" i="243"/>
  <c r="E47" i="243"/>
  <c r="E7" i="239"/>
  <c r="F7" i="239"/>
  <c r="G12" i="239"/>
  <c r="G13" i="239"/>
  <c r="S13" i="239" s="1"/>
  <c r="G14" i="239"/>
  <c r="H13" i="239" s="1"/>
  <c r="E16" i="239"/>
  <c r="E17" i="239"/>
  <c r="G18" i="239"/>
  <c r="H18" i="239"/>
  <c r="H23" i="239" s="1"/>
  <c r="H36" i="239" s="1"/>
  <c r="I18" i="239"/>
  <c r="J18" i="239"/>
  <c r="J23" i="239" s="1"/>
  <c r="J36" i="239" s="1"/>
  <c r="J44" i="239" s="1"/>
  <c r="K18" i="239"/>
  <c r="L18" i="239"/>
  <c r="L23" i="239" s="1"/>
  <c r="L36" i="239" s="1"/>
  <c r="L44" i="239" s="1"/>
  <c r="M18" i="239"/>
  <c r="N18" i="239"/>
  <c r="N23" i="239" s="1"/>
  <c r="N36" i="239" s="1"/>
  <c r="N44" i="239" s="1"/>
  <c r="O18" i="239"/>
  <c r="P18" i="239"/>
  <c r="P23" i="239" s="1"/>
  <c r="P36" i="239" s="1"/>
  <c r="Q18" i="239"/>
  <c r="R18" i="239"/>
  <c r="R23" i="239" s="1"/>
  <c r="R36" i="239" s="1"/>
  <c r="R44" i="239" s="1"/>
  <c r="S18" i="239"/>
  <c r="E20" i="239"/>
  <c r="E21" i="239"/>
  <c r="G23" i="239"/>
  <c r="G36" i="239" s="1"/>
  <c r="G44" i="239" s="1"/>
  <c r="I23" i="239"/>
  <c r="K23" i="239"/>
  <c r="K36" i="239" s="1"/>
  <c r="K44" i="239" s="1"/>
  <c r="M23" i="239"/>
  <c r="O23" i="239"/>
  <c r="O36" i="239" s="1"/>
  <c r="O44" i="239" s="1"/>
  <c r="Q23" i="239"/>
  <c r="S23" i="239"/>
  <c r="S36" i="239" s="1"/>
  <c r="S44" i="239" s="1"/>
  <c r="E26" i="239"/>
  <c r="E27" i="239"/>
  <c r="E28" i="239"/>
  <c r="E29" i="239"/>
  <c r="E30" i="239"/>
  <c r="E31" i="239"/>
  <c r="E32" i="239"/>
  <c r="E33" i="239"/>
  <c r="G34" i="239"/>
  <c r="H34" i="239"/>
  <c r="I34" i="239"/>
  <c r="J34" i="239"/>
  <c r="K34" i="239"/>
  <c r="L34" i="239"/>
  <c r="M34" i="239"/>
  <c r="N34" i="239"/>
  <c r="O34" i="239"/>
  <c r="P34" i="239"/>
  <c r="Q34" i="239"/>
  <c r="R34" i="239"/>
  <c r="S34" i="239"/>
  <c r="I36" i="239"/>
  <c r="I44" i="239" s="1"/>
  <c r="M36" i="239"/>
  <c r="M44" i="239" s="1"/>
  <c r="Q36" i="239"/>
  <c r="Q44" i="239" s="1"/>
  <c r="E39" i="239"/>
  <c r="E40" i="239"/>
  <c r="E41" i="239"/>
  <c r="G42" i="239"/>
  <c r="H42" i="239"/>
  <c r="I42" i="239"/>
  <c r="J42" i="239"/>
  <c r="K42" i="239"/>
  <c r="L42" i="239"/>
  <c r="M42" i="239"/>
  <c r="N42" i="239"/>
  <c r="O42" i="239"/>
  <c r="P42" i="239"/>
  <c r="Q42" i="239"/>
  <c r="R42" i="239"/>
  <c r="S42" i="239"/>
  <c r="H44" i="239"/>
  <c r="P44" i="239"/>
  <c r="E46" i="239"/>
  <c r="E47" i="239"/>
  <c r="F7" i="244"/>
  <c r="G13" i="244"/>
  <c r="G12" i="244" s="1"/>
  <c r="S13" i="244"/>
  <c r="E16" i="244"/>
  <c r="E17" i="244"/>
  <c r="G18" i="244"/>
  <c r="G23" i="244" s="1"/>
  <c r="H18" i="244"/>
  <c r="I18" i="244"/>
  <c r="I23" i="244" s="1"/>
  <c r="I36" i="244" s="1"/>
  <c r="J18" i="244"/>
  <c r="K18" i="244"/>
  <c r="K23" i="244" s="1"/>
  <c r="K36" i="244" s="1"/>
  <c r="K44" i="244" s="1"/>
  <c r="L18" i="244"/>
  <c r="M18" i="244"/>
  <c r="M23" i="244" s="1"/>
  <c r="M36" i="244" s="1"/>
  <c r="M44" i="244" s="1"/>
  <c r="N18" i="244"/>
  <c r="O18" i="244"/>
  <c r="O23" i="244" s="1"/>
  <c r="P18" i="244"/>
  <c r="Q18" i="244"/>
  <c r="Q23" i="244" s="1"/>
  <c r="Q36" i="244" s="1"/>
  <c r="R18" i="244"/>
  <c r="S18" i="244"/>
  <c r="S23" i="244" s="1"/>
  <c r="S36" i="244" s="1"/>
  <c r="S44" i="244" s="1"/>
  <c r="E20" i="244"/>
  <c r="E21" i="244"/>
  <c r="H23" i="244"/>
  <c r="H36" i="244" s="1"/>
  <c r="H44" i="244" s="1"/>
  <c r="J23" i="244"/>
  <c r="L23" i="244"/>
  <c r="L36" i="244" s="1"/>
  <c r="L44" i="244" s="1"/>
  <c r="N23" i="244"/>
  <c r="P23" i="244"/>
  <c r="P36" i="244" s="1"/>
  <c r="P44" i="244" s="1"/>
  <c r="R23" i="244"/>
  <c r="E26" i="244"/>
  <c r="E27" i="244"/>
  <c r="E28" i="244"/>
  <c r="E29" i="244"/>
  <c r="E30" i="244"/>
  <c r="E31" i="244"/>
  <c r="E32" i="244"/>
  <c r="E33" i="244"/>
  <c r="G34" i="244"/>
  <c r="H34" i="244"/>
  <c r="I34" i="244"/>
  <c r="J34" i="244"/>
  <c r="K34" i="244"/>
  <c r="L34" i="244"/>
  <c r="M34" i="244"/>
  <c r="N34" i="244"/>
  <c r="O34" i="244"/>
  <c r="P34" i="244"/>
  <c r="Q34" i="244"/>
  <c r="R34" i="244"/>
  <c r="S34" i="244"/>
  <c r="J36" i="244"/>
  <c r="J44" i="244" s="1"/>
  <c r="N36" i="244"/>
  <c r="R36" i="244"/>
  <c r="R44" i="244" s="1"/>
  <c r="E39" i="244"/>
  <c r="E40" i="244"/>
  <c r="E41" i="244"/>
  <c r="G42" i="244"/>
  <c r="H42" i="244"/>
  <c r="I42" i="244"/>
  <c r="J42" i="244"/>
  <c r="K42" i="244"/>
  <c r="L42" i="244"/>
  <c r="M42" i="244"/>
  <c r="N42" i="244"/>
  <c r="O42" i="244"/>
  <c r="P42" i="244"/>
  <c r="Q42" i="244"/>
  <c r="R42" i="244"/>
  <c r="S42" i="244"/>
  <c r="I44" i="244"/>
  <c r="Q44" i="244"/>
  <c r="E46" i="244"/>
  <c r="E47" i="244"/>
  <c r="C2" i="3"/>
  <c r="F6" i="3"/>
  <c r="S12" i="3" s="1"/>
  <c r="F7" i="3"/>
  <c r="G13" i="3"/>
  <c r="S13" i="3"/>
  <c r="E16" i="3"/>
  <c r="E17" i="3"/>
  <c r="G18" i="3"/>
  <c r="G23" i="3" s="1"/>
  <c r="G36" i="3" s="1"/>
  <c r="G44" i="3" s="1"/>
  <c r="H18" i="3"/>
  <c r="I18" i="3"/>
  <c r="I23" i="3" s="1"/>
  <c r="J18" i="3"/>
  <c r="K18" i="3"/>
  <c r="K23" i="3" s="1"/>
  <c r="K36" i="3" s="1"/>
  <c r="K44" i="3" s="1"/>
  <c r="L18" i="3"/>
  <c r="M18" i="3"/>
  <c r="M23" i="3" s="1"/>
  <c r="N18" i="3"/>
  <c r="O18" i="3"/>
  <c r="P18" i="3"/>
  <c r="Q18" i="3"/>
  <c r="Q23" i="3" s="1"/>
  <c r="R18" i="3"/>
  <c r="S18" i="3"/>
  <c r="S23" i="3" s="1"/>
  <c r="S36" i="3" s="1"/>
  <c r="S44" i="3" s="1"/>
  <c r="E20" i="3"/>
  <c r="E21" i="3"/>
  <c r="H23" i="3"/>
  <c r="J23" i="3"/>
  <c r="L23" i="3"/>
  <c r="L36" i="3" s="1"/>
  <c r="L44" i="3" s="1"/>
  <c r="N23" i="3"/>
  <c r="N36" i="3" s="1"/>
  <c r="N44" i="3" s="1"/>
  <c r="O23" i="3"/>
  <c r="O36" i="3" s="1"/>
  <c r="O44" i="3" s="1"/>
  <c r="P23" i="3"/>
  <c r="P36" i="3" s="1"/>
  <c r="P44" i="3" s="1"/>
  <c r="R23" i="3"/>
  <c r="E26" i="3"/>
  <c r="E27" i="3"/>
  <c r="E28" i="3"/>
  <c r="E29" i="3"/>
  <c r="E30" i="3"/>
  <c r="E31" i="3"/>
  <c r="E32" i="3"/>
  <c r="E33" i="3"/>
  <c r="G34" i="3"/>
  <c r="H34" i="3"/>
  <c r="I34" i="3"/>
  <c r="J34" i="3"/>
  <c r="K34" i="3"/>
  <c r="L34" i="3"/>
  <c r="M34" i="3"/>
  <c r="M36" i="3" s="1"/>
  <c r="M44" i="3" s="1"/>
  <c r="N34" i="3"/>
  <c r="O34" i="3"/>
  <c r="P34" i="3"/>
  <c r="Q34" i="3"/>
  <c r="R34" i="3"/>
  <c r="S34" i="3"/>
  <c r="H36" i="3"/>
  <c r="H44" i="3" s="1"/>
  <c r="I36" i="3"/>
  <c r="I44" i="3" s="1"/>
  <c r="J36" i="3"/>
  <c r="Q36" i="3"/>
  <c r="R36" i="3"/>
  <c r="R44" i="3" s="1"/>
  <c r="E39" i="3"/>
  <c r="E40" i="3"/>
  <c r="E41" i="3"/>
  <c r="G42" i="3"/>
  <c r="H42" i="3"/>
  <c r="I42" i="3"/>
  <c r="J42" i="3"/>
  <c r="K42" i="3"/>
  <c r="L42" i="3"/>
  <c r="M42" i="3"/>
  <c r="N42" i="3"/>
  <c r="O42" i="3"/>
  <c r="P42" i="3"/>
  <c r="Q42" i="3"/>
  <c r="R42" i="3"/>
  <c r="S42" i="3"/>
  <c r="Q44" i="3"/>
  <c r="E46" i="3"/>
  <c r="E47" i="3"/>
  <c r="E7" i="240"/>
  <c r="F7" i="240"/>
  <c r="G13" i="240"/>
  <c r="G14" i="240" s="1"/>
  <c r="H13" i="240" s="1"/>
  <c r="H14" i="240" s="1"/>
  <c r="I13" i="240" s="1"/>
  <c r="E16" i="240"/>
  <c r="E17" i="240"/>
  <c r="G18" i="240"/>
  <c r="G23" i="240" s="1"/>
  <c r="G36" i="240" s="1"/>
  <c r="G44" i="240" s="1"/>
  <c r="H18" i="240"/>
  <c r="I18" i="240"/>
  <c r="I23" i="240" s="1"/>
  <c r="I36" i="240" s="1"/>
  <c r="I44" i="240" s="1"/>
  <c r="J18" i="240"/>
  <c r="J23" i="240" s="1"/>
  <c r="J36" i="240" s="1"/>
  <c r="J44" i="240" s="1"/>
  <c r="K18" i="240"/>
  <c r="L18" i="240"/>
  <c r="M18" i="240"/>
  <c r="M23" i="240" s="1"/>
  <c r="N18" i="240"/>
  <c r="O18" i="240"/>
  <c r="O23" i="240" s="1"/>
  <c r="O36" i="240" s="1"/>
  <c r="O44" i="240" s="1"/>
  <c r="P18" i="240"/>
  <c r="Q18" i="240"/>
  <c r="Q23" i="240" s="1"/>
  <c r="Q36" i="240" s="1"/>
  <c r="Q44" i="240" s="1"/>
  <c r="R18" i="240"/>
  <c r="R23" i="240" s="1"/>
  <c r="R36" i="240" s="1"/>
  <c r="R44" i="240" s="1"/>
  <c r="S18" i="240"/>
  <c r="S23" i="240" s="1"/>
  <c r="S36" i="240" s="1"/>
  <c r="S44" i="240" s="1"/>
  <c r="E20" i="240"/>
  <c r="E21" i="240"/>
  <c r="H23" i="240"/>
  <c r="K23" i="240"/>
  <c r="K36" i="240" s="1"/>
  <c r="K44" i="240" s="1"/>
  <c r="L23" i="240"/>
  <c r="L36" i="240" s="1"/>
  <c r="L44" i="240" s="1"/>
  <c r="N23" i="240"/>
  <c r="P23" i="240"/>
  <c r="E26" i="240"/>
  <c r="E27" i="240"/>
  <c r="E28" i="240"/>
  <c r="E29" i="240"/>
  <c r="E30" i="240"/>
  <c r="E31" i="240"/>
  <c r="E32" i="240"/>
  <c r="E33" i="240"/>
  <c r="G34" i="240"/>
  <c r="H34" i="240"/>
  <c r="I34" i="240"/>
  <c r="J34" i="240"/>
  <c r="K34" i="240"/>
  <c r="L34" i="240"/>
  <c r="M34" i="240"/>
  <c r="N34" i="240"/>
  <c r="O34" i="240"/>
  <c r="P34" i="240"/>
  <c r="Q34" i="240"/>
  <c r="R34" i="240"/>
  <c r="S34" i="240"/>
  <c r="H36" i="240"/>
  <c r="H44" i="240" s="1"/>
  <c r="M36" i="240"/>
  <c r="M44" i="240" s="1"/>
  <c r="N36" i="240"/>
  <c r="N44" i="240" s="1"/>
  <c r="P36" i="240"/>
  <c r="P44" i="240" s="1"/>
  <c r="E39" i="240"/>
  <c r="E40" i="240"/>
  <c r="E41" i="240"/>
  <c r="G42" i="240"/>
  <c r="H42" i="240"/>
  <c r="I42" i="240"/>
  <c r="J42" i="240"/>
  <c r="K42" i="240"/>
  <c r="L42" i="240"/>
  <c r="M42" i="240"/>
  <c r="N42" i="240"/>
  <c r="O42" i="240"/>
  <c r="P42" i="240"/>
  <c r="Q42" i="240"/>
  <c r="R42" i="240"/>
  <c r="S42" i="240"/>
  <c r="E46" i="240"/>
  <c r="E47" i="240"/>
  <c r="D5" i="1"/>
  <c r="C2" i="244"/>
  <c r="F6" i="244"/>
  <c r="S12" i="244" s="1"/>
  <c r="I12" i="240" l="1"/>
  <c r="I14" i="240"/>
  <c r="J13" i="240" s="1"/>
  <c r="H12" i="239"/>
  <c r="H14" i="239"/>
  <c r="I13" i="239" s="1"/>
  <c r="H12" i="242"/>
  <c r="H14" i="242"/>
  <c r="I13" i="242" s="1"/>
  <c r="H12" i="240"/>
  <c r="N44" i="244"/>
  <c r="H12" i="241"/>
  <c r="H14" i="241"/>
  <c r="I13" i="241" s="1"/>
  <c r="G12" i="240"/>
  <c r="G12" i="3"/>
  <c r="G14" i="3"/>
  <c r="H13" i="3" s="1"/>
  <c r="M44" i="243"/>
  <c r="H12" i="243"/>
  <c r="H14" i="243"/>
  <c r="I13" i="243" s="1"/>
  <c r="I12" i="238"/>
  <c r="I14" i="238"/>
  <c r="J13" i="238" s="1"/>
  <c r="S13" i="240"/>
  <c r="J44" i="3"/>
  <c r="O36" i="244"/>
  <c r="O44" i="244" s="1"/>
  <c r="G36" i="244"/>
  <c r="G44" i="244" s="1"/>
  <c r="R36" i="243"/>
  <c r="R44" i="243" s="1"/>
  <c r="J36" i="243"/>
  <c r="J44" i="243" s="1"/>
  <c r="R36" i="238"/>
  <c r="R44" i="238" s="1"/>
  <c r="J36" i="238"/>
  <c r="J44" i="238" s="1"/>
  <c r="G14" i="244"/>
  <c r="H13" i="244" s="1"/>
  <c r="C2" i="243"/>
  <c r="F6" i="243"/>
  <c r="S12" i="243" s="1"/>
  <c r="I12" i="243" l="1"/>
  <c r="I14" i="243"/>
  <c r="J13" i="243" s="1"/>
  <c r="I12" i="242"/>
  <c r="I14" i="242"/>
  <c r="J13" i="242" s="1"/>
  <c r="H14" i="3"/>
  <c r="I13" i="3" s="1"/>
  <c r="H12" i="3"/>
  <c r="I12" i="239"/>
  <c r="I14" i="239"/>
  <c r="J13" i="239" s="1"/>
  <c r="H14" i="244"/>
  <c r="I13" i="244" s="1"/>
  <c r="H12" i="244"/>
  <c r="J12" i="238"/>
  <c r="J14" i="238"/>
  <c r="K13" i="238" s="1"/>
  <c r="I12" i="241"/>
  <c r="I14" i="241"/>
  <c r="J13" i="241" s="1"/>
  <c r="J12" i="240"/>
  <c r="J14" i="240"/>
  <c r="K13" i="240" s="1"/>
  <c r="C2" i="242"/>
  <c r="F6" i="242"/>
  <c r="S12" i="242" s="1"/>
  <c r="I12" i="244" l="1"/>
  <c r="I14" i="244"/>
  <c r="J13" i="244" s="1"/>
  <c r="J12" i="239"/>
  <c r="J14" i="239"/>
  <c r="K13" i="239" s="1"/>
  <c r="J12" i="241"/>
  <c r="J14" i="241"/>
  <c r="K13" i="241" s="1"/>
  <c r="I14" i="3"/>
  <c r="J13" i="3" s="1"/>
  <c r="I12" i="3"/>
  <c r="K14" i="240"/>
  <c r="L13" i="240" s="1"/>
  <c r="K12" i="240"/>
  <c r="K14" i="238"/>
  <c r="L13" i="238" s="1"/>
  <c r="K12" i="238"/>
  <c r="J12" i="242"/>
  <c r="J14" i="242"/>
  <c r="K13" i="242" s="1"/>
  <c r="J12" i="243"/>
  <c r="J14" i="243"/>
  <c r="K13" i="243" s="1"/>
  <c r="G49" i="244"/>
  <c r="C2" i="241"/>
  <c r="F6" i="241"/>
  <c r="S12" i="241" s="1"/>
  <c r="K14" i="243" l="1"/>
  <c r="L13" i="243" s="1"/>
  <c r="K12" i="243"/>
  <c r="J12" i="3"/>
  <c r="J14" i="3"/>
  <c r="K13" i="3" s="1"/>
  <c r="L14" i="238"/>
  <c r="M13" i="238" s="1"/>
  <c r="L12" i="238"/>
  <c r="K14" i="242"/>
  <c r="L13" i="242" s="1"/>
  <c r="K12" i="242"/>
  <c r="K14" i="241"/>
  <c r="L13" i="241" s="1"/>
  <c r="K12" i="241"/>
  <c r="K14" i="239"/>
  <c r="L13" i="239" s="1"/>
  <c r="K12" i="239"/>
  <c r="J12" i="244"/>
  <c r="J14" i="244"/>
  <c r="K13" i="244" s="1"/>
  <c r="L12" i="240"/>
  <c r="L14" i="240"/>
  <c r="M13" i="240" s="1"/>
  <c r="G49" i="243"/>
  <c r="H49" i="244"/>
  <c r="C2" i="240"/>
  <c r="F6" i="240"/>
  <c r="S12" i="240" s="1"/>
  <c r="K12" i="244" l="1"/>
  <c r="K14" i="244"/>
  <c r="L13" i="244" s="1"/>
  <c r="L14" i="242"/>
  <c r="M13" i="242" s="1"/>
  <c r="L12" i="242"/>
  <c r="K12" i="3"/>
  <c r="K14" i="3"/>
  <c r="L13" i="3" s="1"/>
  <c r="M12" i="240"/>
  <c r="M14" i="240"/>
  <c r="N13" i="240" s="1"/>
  <c r="M12" i="238"/>
  <c r="M14" i="238"/>
  <c r="N13" i="238" s="1"/>
  <c r="L14" i="239"/>
  <c r="M13" i="239" s="1"/>
  <c r="L12" i="239"/>
  <c r="L14" i="241"/>
  <c r="M13" i="241" s="1"/>
  <c r="L12" i="241"/>
  <c r="L14" i="243"/>
  <c r="M13" i="243" s="1"/>
  <c r="L12" i="243"/>
  <c r="G49" i="242"/>
  <c r="I49" i="244"/>
  <c r="H49" i="242"/>
  <c r="C2" i="239"/>
  <c r="F6" i="239"/>
  <c r="S12" i="239" s="1"/>
  <c r="N12" i="240" l="1"/>
  <c r="N14" i="240"/>
  <c r="O13" i="240" s="1"/>
  <c r="L14" i="3"/>
  <c r="M13" i="3" s="1"/>
  <c r="L12" i="3"/>
  <c r="M12" i="243"/>
  <c r="M14" i="243"/>
  <c r="N13" i="243" s="1"/>
  <c r="M12" i="241"/>
  <c r="M14" i="241"/>
  <c r="N13" i="241" s="1"/>
  <c r="M12" i="239"/>
  <c r="M14" i="239"/>
  <c r="N13" i="239" s="1"/>
  <c r="M12" i="242"/>
  <c r="M14" i="242"/>
  <c r="N13" i="242" s="1"/>
  <c r="N12" i="238"/>
  <c r="N14" i="238"/>
  <c r="O13" i="238" s="1"/>
  <c r="L14" i="244"/>
  <c r="M13" i="244" s="1"/>
  <c r="L12" i="244"/>
  <c r="G49" i="241"/>
  <c r="I49" i="242"/>
  <c r="J49" i="244"/>
  <c r="H49" i="243"/>
  <c r="C2" i="238"/>
  <c r="F6" i="238"/>
  <c r="S12" i="238" s="1"/>
  <c r="N12" i="241" l="1"/>
  <c r="N14" i="241"/>
  <c r="O13" i="241" s="1"/>
  <c r="O12" i="238"/>
  <c r="O14" i="238"/>
  <c r="P13" i="238" s="1"/>
  <c r="N12" i="243"/>
  <c r="N14" i="243"/>
  <c r="O13" i="243" s="1"/>
  <c r="N12" i="242"/>
  <c r="N14" i="242"/>
  <c r="O13" i="242" s="1"/>
  <c r="M12" i="3"/>
  <c r="M14" i="3"/>
  <c r="N13" i="3" s="1"/>
  <c r="M14" i="244"/>
  <c r="N13" i="244" s="1"/>
  <c r="M12" i="244"/>
  <c r="N12" i="239"/>
  <c r="N14" i="239"/>
  <c r="O13" i="239" s="1"/>
  <c r="O14" i="240"/>
  <c r="P13" i="240" s="1"/>
  <c r="O12" i="240"/>
  <c r="G49" i="240"/>
  <c r="I49" i="243"/>
  <c r="J49" i="242"/>
  <c r="G49" i="239"/>
  <c r="H49" i="241"/>
  <c r="D13" i="2"/>
  <c r="F13" i="2"/>
  <c r="F15" i="2" s="1"/>
  <c r="F20" i="2" s="1"/>
  <c r="G13" i="2"/>
  <c r="H13" i="2"/>
  <c r="H15" i="2" s="1"/>
  <c r="H20" i="2" s="1"/>
  <c r="H33" i="2" s="1"/>
  <c r="H41" i="2" s="1"/>
  <c r="H46" i="2" s="1"/>
  <c r="I13" i="2"/>
  <c r="J13" i="2"/>
  <c r="J15" i="2" s="1"/>
  <c r="J20" i="2" s="1"/>
  <c r="K13" i="2"/>
  <c r="L13" i="2"/>
  <c r="L15" i="2" s="1"/>
  <c r="L20" i="2" s="1"/>
  <c r="L33" i="2" s="1"/>
  <c r="M13" i="2"/>
  <c r="M15" i="2" s="1"/>
  <c r="M20" i="2" s="1"/>
  <c r="N13" i="2"/>
  <c r="N15" i="2" s="1"/>
  <c r="N20" i="2" s="1"/>
  <c r="N33" i="2" s="1"/>
  <c r="N41" i="2" s="1"/>
  <c r="N46" i="2" s="1"/>
  <c r="O13" i="2"/>
  <c r="P13" i="2"/>
  <c r="P15" i="2" s="1"/>
  <c r="P20" i="2" s="1"/>
  <c r="P33" i="2" s="1"/>
  <c r="P41" i="2" s="1"/>
  <c r="P46" i="2" s="1"/>
  <c r="Q13" i="2"/>
  <c r="R13" i="2"/>
  <c r="R15" i="2" s="1"/>
  <c r="R20" i="2" s="1"/>
  <c r="D14" i="2"/>
  <c r="F14" i="2"/>
  <c r="G14" i="2"/>
  <c r="H14" i="2"/>
  <c r="I14" i="2"/>
  <c r="J14" i="2"/>
  <c r="K14" i="2"/>
  <c r="L14" i="2"/>
  <c r="M14" i="2"/>
  <c r="N14" i="2"/>
  <c r="O14" i="2"/>
  <c r="P14" i="2"/>
  <c r="Q14" i="2"/>
  <c r="R14" i="2"/>
  <c r="G15" i="2"/>
  <c r="I15" i="2"/>
  <c r="I20" i="2" s="1"/>
  <c r="K15" i="2"/>
  <c r="O15" i="2"/>
  <c r="Q15" i="2"/>
  <c r="Q20" i="2" s="1"/>
  <c r="D17" i="2"/>
  <c r="D18" i="2"/>
  <c r="F18" i="2"/>
  <c r="G18" i="2"/>
  <c r="H18" i="2"/>
  <c r="I18" i="2"/>
  <c r="J18" i="2"/>
  <c r="K18" i="2"/>
  <c r="L18" i="2"/>
  <c r="M18" i="2"/>
  <c r="N18" i="2"/>
  <c r="O18" i="2"/>
  <c r="P18" i="2"/>
  <c r="Q18" i="2"/>
  <c r="R18" i="2"/>
  <c r="G20" i="2"/>
  <c r="G33" i="2" s="1"/>
  <c r="G41" i="2" s="1"/>
  <c r="G46" i="2" s="1"/>
  <c r="K20" i="2"/>
  <c r="O20" i="2"/>
  <c r="D23" i="2"/>
  <c r="F23" i="2"/>
  <c r="G23" i="2"/>
  <c r="G31" i="2" s="1"/>
  <c r="H23" i="2"/>
  <c r="I23" i="2"/>
  <c r="I31" i="2" s="1"/>
  <c r="J23" i="2"/>
  <c r="K23" i="2"/>
  <c r="K31" i="2" s="1"/>
  <c r="K33" i="2" s="1"/>
  <c r="L23" i="2"/>
  <c r="M23" i="2"/>
  <c r="M31" i="2" s="1"/>
  <c r="N23" i="2"/>
  <c r="O23" i="2"/>
  <c r="O31" i="2" s="1"/>
  <c r="P23" i="2"/>
  <c r="Q23" i="2"/>
  <c r="Q31" i="2" s="1"/>
  <c r="R23" i="2"/>
  <c r="D24" i="2"/>
  <c r="F24" i="2"/>
  <c r="G24" i="2"/>
  <c r="H24" i="2"/>
  <c r="I24" i="2"/>
  <c r="J24" i="2"/>
  <c r="K24" i="2"/>
  <c r="L24" i="2"/>
  <c r="M24" i="2"/>
  <c r="N24" i="2"/>
  <c r="O24" i="2"/>
  <c r="P24" i="2"/>
  <c r="Q24" i="2"/>
  <c r="R24" i="2"/>
  <c r="D25" i="2"/>
  <c r="F25" i="2"/>
  <c r="G25" i="2"/>
  <c r="H25" i="2"/>
  <c r="I25" i="2"/>
  <c r="J25" i="2"/>
  <c r="K25" i="2"/>
  <c r="L25" i="2"/>
  <c r="M25" i="2"/>
  <c r="N25" i="2"/>
  <c r="O25" i="2"/>
  <c r="P25" i="2"/>
  <c r="Q25" i="2"/>
  <c r="R25" i="2"/>
  <c r="D26" i="2"/>
  <c r="F26" i="2"/>
  <c r="G26" i="2"/>
  <c r="H26" i="2"/>
  <c r="I26" i="2"/>
  <c r="J26" i="2"/>
  <c r="K26" i="2"/>
  <c r="L26" i="2"/>
  <c r="M26" i="2"/>
  <c r="N26" i="2"/>
  <c r="O26" i="2"/>
  <c r="P26" i="2"/>
  <c r="Q26" i="2"/>
  <c r="R26" i="2"/>
  <c r="D27" i="2"/>
  <c r="F27" i="2"/>
  <c r="G27" i="2"/>
  <c r="H27" i="2"/>
  <c r="I27" i="2"/>
  <c r="J27" i="2"/>
  <c r="K27" i="2"/>
  <c r="L27" i="2"/>
  <c r="M27" i="2"/>
  <c r="N27" i="2"/>
  <c r="O27" i="2"/>
  <c r="P27" i="2"/>
  <c r="Q27" i="2"/>
  <c r="R27" i="2"/>
  <c r="D28" i="2"/>
  <c r="F28" i="2"/>
  <c r="G28" i="2"/>
  <c r="H28" i="2"/>
  <c r="I28" i="2"/>
  <c r="J28" i="2"/>
  <c r="K28" i="2"/>
  <c r="L28" i="2"/>
  <c r="M28" i="2"/>
  <c r="N28" i="2"/>
  <c r="O28" i="2"/>
  <c r="P28" i="2"/>
  <c r="Q28" i="2"/>
  <c r="R28" i="2"/>
  <c r="D29" i="2"/>
  <c r="F29" i="2"/>
  <c r="G29" i="2"/>
  <c r="H29" i="2"/>
  <c r="I29" i="2"/>
  <c r="J29" i="2"/>
  <c r="K29" i="2"/>
  <c r="L29" i="2"/>
  <c r="M29" i="2"/>
  <c r="N29" i="2"/>
  <c r="O29" i="2"/>
  <c r="P29" i="2"/>
  <c r="Q29" i="2"/>
  <c r="R29" i="2"/>
  <c r="D30" i="2"/>
  <c r="F30" i="2"/>
  <c r="G30" i="2"/>
  <c r="H30" i="2"/>
  <c r="I30" i="2"/>
  <c r="J30" i="2"/>
  <c r="K30" i="2"/>
  <c r="L30" i="2"/>
  <c r="M30" i="2"/>
  <c r="N30" i="2"/>
  <c r="O30" i="2"/>
  <c r="P30" i="2"/>
  <c r="Q30" i="2"/>
  <c r="R30" i="2"/>
  <c r="F31" i="2"/>
  <c r="H31" i="2"/>
  <c r="J31" i="2"/>
  <c r="L31" i="2"/>
  <c r="N31" i="2"/>
  <c r="P31" i="2"/>
  <c r="R31" i="2"/>
  <c r="D36" i="2"/>
  <c r="F36" i="2"/>
  <c r="G36" i="2"/>
  <c r="G39" i="2" s="1"/>
  <c r="H36" i="2"/>
  <c r="I36" i="2"/>
  <c r="I39" i="2" s="1"/>
  <c r="J36" i="2"/>
  <c r="K36" i="2"/>
  <c r="K39" i="2" s="1"/>
  <c r="L36" i="2"/>
  <c r="M36" i="2"/>
  <c r="M39" i="2" s="1"/>
  <c r="N36" i="2"/>
  <c r="O36" i="2"/>
  <c r="O39" i="2" s="1"/>
  <c r="P36" i="2"/>
  <c r="Q36" i="2"/>
  <c r="Q39" i="2" s="1"/>
  <c r="R36" i="2"/>
  <c r="D37" i="2"/>
  <c r="F37" i="2"/>
  <c r="G37" i="2"/>
  <c r="H37" i="2"/>
  <c r="I37" i="2"/>
  <c r="J37" i="2"/>
  <c r="K37" i="2"/>
  <c r="L37" i="2"/>
  <c r="M37" i="2"/>
  <c r="N37" i="2"/>
  <c r="O37" i="2"/>
  <c r="P37" i="2"/>
  <c r="Q37" i="2"/>
  <c r="R37" i="2"/>
  <c r="D38" i="2"/>
  <c r="F38" i="2"/>
  <c r="G38" i="2"/>
  <c r="H38" i="2"/>
  <c r="I38" i="2"/>
  <c r="J38" i="2"/>
  <c r="K38" i="2"/>
  <c r="L38" i="2"/>
  <c r="M38" i="2"/>
  <c r="N38" i="2"/>
  <c r="O38" i="2"/>
  <c r="P38" i="2"/>
  <c r="Q38" i="2"/>
  <c r="R38" i="2"/>
  <c r="F39" i="2"/>
  <c r="H39" i="2"/>
  <c r="J39" i="2"/>
  <c r="L39" i="2"/>
  <c r="N39" i="2"/>
  <c r="P39" i="2"/>
  <c r="R39" i="2"/>
  <c r="D43" i="2"/>
  <c r="D44" i="2"/>
  <c r="F44" i="2"/>
  <c r="G44" i="2"/>
  <c r="H44" i="2"/>
  <c r="I44" i="2"/>
  <c r="J44" i="2"/>
  <c r="K44" i="2"/>
  <c r="L44" i="2"/>
  <c r="M44" i="2"/>
  <c r="N44" i="2"/>
  <c r="O44" i="2"/>
  <c r="P44" i="2"/>
  <c r="Q44" i="2"/>
  <c r="R44" i="2"/>
  <c r="C5" i="1"/>
  <c r="D12" i="1" s="1"/>
  <c r="B7" i="3" s="1"/>
  <c r="C4" i="1"/>
  <c r="O12" i="242" l="1"/>
  <c r="O14" i="242"/>
  <c r="P13" i="242" s="1"/>
  <c r="P14" i="240"/>
  <c r="Q13" i="240" s="1"/>
  <c r="P12" i="240"/>
  <c r="Q33" i="2"/>
  <c r="Q41" i="2" s="1"/>
  <c r="Q46" i="2" s="1"/>
  <c r="M33" i="2"/>
  <c r="M41" i="2" s="1"/>
  <c r="M46" i="2" s="1"/>
  <c r="O14" i="239"/>
  <c r="P13" i="239" s="1"/>
  <c r="O12" i="239"/>
  <c r="O14" i="243"/>
  <c r="P13" i="243" s="1"/>
  <c r="O12" i="243"/>
  <c r="F33" i="2"/>
  <c r="F41" i="2" s="1"/>
  <c r="F46" i="2" s="1"/>
  <c r="L41" i="2"/>
  <c r="L46" i="2" s="1"/>
  <c r="P12" i="238"/>
  <c r="P14" i="238"/>
  <c r="Q13" i="238" s="1"/>
  <c r="R33" i="2"/>
  <c r="R41" i="2" s="1"/>
  <c r="R46" i="2" s="1"/>
  <c r="J33" i="2"/>
  <c r="J41" i="2" s="1"/>
  <c r="J46" i="2" s="1"/>
  <c r="N12" i="244"/>
  <c r="N14" i="244"/>
  <c r="O13" i="244" s="1"/>
  <c r="D13" i="1"/>
  <c r="C9" i="3"/>
  <c r="C10" i="3"/>
  <c r="C8" i="244"/>
  <c r="B7" i="244"/>
  <c r="C9" i="244"/>
  <c r="C10" i="244"/>
  <c r="C8" i="3"/>
  <c r="C10" i="243"/>
  <c r="B7" i="243"/>
  <c r="C8" i="243"/>
  <c r="C9" i="243"/>
  <c r="B7" i="242"/>
  <c r="C9" i="242"/>
  <c r="C10" i="242"/>
  <c r="C8" i="241"/>
  <c r="C9" i="241"/>
  <c r="C10" i="241"/>
  <c r="C8" i="242"/>
  <c r="B7" i="241"/>
  <c r="B7" i="240"/>
  <c r="C9" i="240"/>
  <c r="C8" i="240"/>
  <c r="C10" i="240"/>
  <c r="C9" i="239"/>
  <c r="C8" i="239"/>
  <c r="B7" i="239"/>
  <c r="C10" i="239"/>
  <c r="C10" i="238"/>
  <c r="C8" i="238"/>
  <c r="B7" i="238"/>
  <c r="C9" i="238"/>
  <c r="N12" i="3"/>
  <c r="N14" i="3"/>
  <c r="O13" i="3" s="1"/>
  <c r="O12" i="241"/>
  <c r="O14" i="241"/>
  <c r="P13" i="241" s="1"/>
  <c r="J49" i="243"/>
  <c r="K49" i="244"/>
  <c r="H49" i="240"/>
  <c r="I33" i="2"/>
  <c r="I41" i="2" s="1"/>
  <c r="I46" i="2" s="1"/>
  <c r="O33" i="2"/>
  <c r="O41" i="2" s="1"/>
  <c r="O46" i="2" s="1"/>
  <c r="K41" i="2"/>
  <c r="K46" i="2" s="1"/>
  <c r="E6" i="2"/>
  <c r="P12" i="239" l="1"/>
  <c r="P14" i="239"/>
  <c r="Q13" i="239" s="1"/>
  <c r="Q12" i="238"/>
  <c r="Q14" i="238"/>
  <c r="R13" i="238" s="1"/>
  <c r="P12" i="241"/>
  <c r="P14" i="241"/>
  <c r="Q13" i="241" s="1"/>
  <c r="O12" i="3"/>
  <c r="O14" i="3"/>
  <c r="P13" i="3" s="1"/>
  <c r="O12" i="244"/>
  <c r="O14" i="244"/>
  <c r="P13" i="244" s="1"/>
  <c r="P12" i="243"/>
  <c r="P14" i="243"/>
  <c r="Q13" i="243" s="1"/>
  <c r="Q12" i="240"/>
  <c r="Q14" i="240"/>
  <c r="R13" i="240" s="1"/>
  <c r="P12" i="242"/>
  <c r="P14" i="242"/>
  <c r="Q13" i="242" s="1"/>
  <c r="G49" i="238"/>
  <c r="L49" i="244"/>
  <c r="K49" i="243"/>
  <c r="L49" i="242"/>
  <c r="K49" i="242"/>
  <c r="H49" i="239"/>
  <c r="F10" i="2"/>
  <c r="R9" i="2"/>
  <c r="P14" i="3" l="1"/>
  <c r="Q13" i="3" s="1"/>
  <c r="P12" i="3"/>
  <c r="Q12" i="242"/>
  <c r="Q14" i="242"/>
  <c r="R13" i="242" s="1"/>
  <c r="R14" i="240"/>
  <c r="S14" i="240" s="1"/>
  <c r="R12" i="240"/>
  <c r="Q12" i="241"/>
  <c r="Q14" i="241"/>
  <c r="R13" i="241" s="1"/>
  <c r="Q12" i="243"/>
  <c r="Q14" i="243"/>
  <c r="R13" i="243" s="1"/>
  <c r="R12" i="238"/>
  <c r="R14" i="238"/>
  <c r="S14" i="238" s="1"/>
  <c r="P14" i="244"/>
  <c r="Q13" i="244" s="1"/>
  <c r="P12" i="244"/>
  <c r="Q12" i="239"/>
  <c r="Q14" i="239"/>
  <c r="R13" i="239" s="1"/>
  <c r="I49" i="241"/>
  <c r="L49" i="243"/>
  <c r="M49" i="244"/>
  <c r="M49" i="242"/>
  <c r="I49" i="240"/>
  <c r="I49" i="239"/>
  <c r="R10" i="2"/>
  <c r="F9" i="2"/>
  <c r="F11" i="2"/>
  <c r="G10" i="2" s="1"/>
  <c r="Q12" i="244" l="1"/>
  <c r="Q14" i="244"/>
  <c r="R13" i="244" s="1"/>
  <c r="R12" i="242"/>
  <c r="R14" i="242"/>
  <c r="S14" i="242" s="1"/>
  <c r="R12" i="239"/>
  <c r="R14" i="239"/>
  <c r="S14" i="239" s="1"/>
  <c r="R12" i="241"/>
  <c r="R14" i="241"/>
  <c r="S14" i="241" s="1"/>
  <c r="R12" i="243"/>
  <c r="R14" i="243"/>
  <c r="S14" i="243" s="1"/>
  <c r="Q14" i="3"/>
  <c r="R13" i="3" s="1"/>
  <c r="Q12" i="3"/>
  <c r="N49" i="244"/>
  <c r="J49" i="239"/>
  <c r="J49" i="240"/>
  <c r="H49" i="238"/>
  <c r="J49" i="241"/>
  <c r="O49" i="244"/>
  <c r="N49" i="242"/>
  <c r="N49" i="243"/>
  <c r="K49" i="241"/>
  <c r="G11" i="2"/>
  <c r="H10" i="2" s="1"/>
  <c r="G9" i="2"/>
  <c r="R12" i="3" l="1"/>
  <c r="R14" i="3"/>
  <c r="S14" i="3" s="1"/>
  <c r="R12" i="244"/>
  <c r="R14" i="244"/>
  <c r="S14" i="244" s="1"/>
  <c r="K49" i="240"/>
  <c r="G49" i="3"/>
  <c r="M49" i="243"/>
  <c r="I49" i="238"/>
  <c r="K49" i="239"/>
  <c r="L49" i="239"/>
  <c r="O49" i="242"/>
  <c r="H9" i="2"/>
  <c r="H11" i="2"/>
  <c r="I10" i="2" s="1"/>
  <c r="H49" i="3"/>
  <c r="O49" i="243" l="1"/>
  <c r="J49" i="238"/>
  <c r="L49" i="241"/>
  <c r="P49" i="242"/>
  <c r="L49" i="240"/>
  <c r="P49" i="244"/>
  <c r="N49" i="241"/>
  <c r="I11" i="2"/>
  <c r="J10" i="2" s="1"/>
  <c r="I9" i="2"/>
  <c r="I49" i="3"/>
  <c r="M49" i="239" l="1"/>
  <c r="Q49" i="242"/>
  <c r="M49" i="240"/>
  <c r="O49" i="241"/>
  <c r="K49" i="238"/>
  <c r="M49" i="241"/>
  <c r="P49" i="243"/>
  <c r="Q49" i="244"/>
  <c r="J49" i="3"/>
  <c r="J11" i="2"/>
  <c r="K10" i="2" s="1"/>
  <c r="J9" i="2"/>
  <c r="O49" i="239" l="1"/>
  <c r="R49" i="242"/>
  <c r="S49" i="242"/>
  <c r="N49" i="240"/>
  <c r="S49" i="244"/>
  <c r="Q49" i="243"/>
  <c r="N49" i="239"/>
  <c r="L49" i="238"/>
  <c r="K9" i="2"/>
  <c r="K11" i="2"/>
  <c r="L10" i="2" s="1"/>
  <c r="R49" i="244" l="1"/>
  <c r="R49" i="243"/>
  <c r="M49" i="238"/>
  <c r="P49" i="241"/>
  <c r="O49" i="240"/>
  <c r="L11" i="2"/>
  <c r="M10" i="2" s="1"/>
  <c r="L9" i="2"/>
  <c r="L49" i="3"/>
  <c r="K49" i="3"/>
  <c r="Q49" i="241" l="1"/>
  <c r="P49" i="239"/>
  <c r="Q49" i="240"/>
  <c r="S49" i="243"/>
  <c r="R49" i="241"/>
  <c r="Q49" i="239"/>
  <c r="M11" i="2"/>
  <c r="N10" i="2" s="1"/>
  <c r="M9" i="2"/>
  <c r="O49" i="238" l="1"/>
  <c r="R49" i="239"/>
  <c r="P49" i="240"/>
  <c r="N49" i="238"/>
  <c r="N11" i="2"/>
  <c r="O10" i="2" s="1"/>
  <c r="N9" i="2"/>
  <c r="M49" i="3"/>
  <c r="P49" i="238" l="1"/>
  <c r="S49" i="239"/>
  <c r="R49" i="240"/>
  <c r="Q49" i="238"/>
  <c r="S49" i="241"/>
  <c r="O49" i="3"/>
  <c r="N49" i="3"/>
  <c r="O11" i="2"/>
  <c r="P10" i="2" s="1"/>
  <c r="O9" i="2"/>
  <c r="S49" i="240" l="1"/>
  <c r="P9" i="2"/>
  <c r="P11" i="2"/>
  <c r="Q10" i="2" s="1"/>
  <c r="P49" i="3"/>
  <c r="R49" i="238" l="1"/>
  <c r="Q11" i="2"/>
  <c r="R11" i="2" s="1"/>
  <c r="Q9" i="2"/>
  <c r="Q49" i="3"/>
  <c r="S49" i="238" l="1"/>
  <c r="S49" i="3"/>
  <c r="R49" i="3" l="1"/>
</calcChain>
</file>

<file path=xl/sharedStrings.xml><?xml version="1.0" encoding="utf-8"?>
<sst xmlns="http://schemas.openxmlformats.org/spreadsheetml/2006/main" count="5962" uniqueCount="805">
  <si>
    <t>Title</t>
  </si>
  <si>
    <t>Value</t>
  </si>
  <si>
    <t>Lookup</t>
  </si>
  <si>
    <t>TITLE</t>
  </si>
  <si>
    <t>VALUE</t>
  </si>
  <si>
    <t>LOOKUP</t>
  </si>
  <si>
    <t>Option</t>
  </si>
  <si>
    <t>Year</t>
  </si>
  <si>
    <t>Create a separate sheet for each…</t>
  </si>
  <si>
    <t>Named Range</t>
  </si>
  <si>
    <t>Separate_Sheet</t>
  </si>
  <si>
    <t>Hide</t>
  </si>
  <si>
    <t>Fit</t>
  </si>
  <si>
    <t>fit</t>
  </si>
  <si>
    <t>Min width ----</t>
  </si>
  <si>
    <t>Income Statement</t>
  </si>
  <si>
    <t>Year:</t>
  </si>
  <si>
    <t>ALL Segments</t>
  </si>
  <si>
    <t>Category</t>
  </si>
  <si>
    <t>Revenue</t>
  </si>
  <si>
    <t>Net Revenue</t>
  </si>
  <si>
    <t>Gross Profit</t>
  </si>
  <si>
    <t>Operating Expenses</t>
  </si>
  <si>
    <t>Total Operating Expenses</t>
  </si>
  <si>
    <t>Net Profit on Sales</t>
  </si>
  <si>
    <t>Other Income /  Expenses</t>
  </si>
  <si>
    <t>Total Other Income / Expenses</t>
  </si>
  <si>
    <t>Net Income Before Taxes</t>
  </si>
  <si>
    <t>Net Income</t>
  </si>
  <si>
    <t>Auto+Hide</t>
  </si>
  <si>
    <t>Sales</t>
  </si>
  <si>
    <t>Hide+?</t>
  </si>
  <si>
    <t>This cell generates the separate sheets &gt;</t>
  </si>
  <si>
    <t>Min width -------</t>
  </si>
  <si>
    <t>hide</t>
  </si>
  <si>
    <t>Segment1</t>
  </si>
  <si>
    <t>Segment2</t>
  </si>
  <si>
    <t>Segment3</t>
  </si>
  <si>
    <t>Segment_Number</t>
  </si>
  <si>
    <t xml:space="preserve">Report Readme </t>
  </si>
  <si>
    <t>About the report</t>
  </si>
  <si>
    <t>Modifying your report</t>
  </si>
  <si>
    <t>Version of Jet</t>
  </si>
  <si>
    <t>Services</t>
  </si>
  <si>
    <t>Training</t>
  </si>
  <si>
    <t>DISCLAIMER</t>
  </si>
  <si>
    <t>Copyrights</t>
  </si>
  <si>
    <t>The account categories in column "B" may need to be changed, depending on the company's chart of accounts structure.</t>
  </si>
  <si>
    <t>="Segment1"</t>
  </si>
  <si>
    <t>=NL("Lookup",{"Segment1","Segment2","Segment3"},{"Create a separate sheet for each..."})</t>
  </si>
  <si>
    <t>=C5</t>
  </si>
  <si>
    <t>=IF(D12="Segment1",1,IF(D12="Segment2",2,IF(D12="Segment3",3,"")))</t>
  </si>
  <si>
    <t>=Year</t>
  </si>
  <si>
    <t>=TEXT(F10,"MMMM")</t>
  </si>
  <si>
    <t>=TEXT(G10,"MMMM")</t>
  </si>
  <si>
    <t>=TEXT(H10,"MMMM")</t>
  </si>
  <si>
    <t>=TEXT(I10,"MMMM")</t>
  </si>
  <si>
    <t>=TEXT(J10,"MMMM")</t>
  </si>
  <si>
    <t>=TEXT(K10,"MMMM")</t>
  </si>
  <si>
    <t>=TEXT(L10,"MMMM")</t>
  </si>
  <si>
    <t>=TEXT(M10,"MMMM")</t>
  </si>
  <si>
    <t>=TEXT(N10,"MMMM")</t>
  </si>
  <si>
    <t>=TEXT(O10,"MMMM")</t>
  </si>
  <si>
    <t>=TEXT(P10,"MMMM")</t>
  </si>
  <si>
    <t>=TEXT(Q10,"MMMM")</t>
  </si>
  <si>
    <t>=E6</t>
  </si>
  <si>
    <t>=DATE(E6,1,1)</t>
  </si>
  <si>
    <t>=F11+1</t>
  </si>
  <si>
    <t>=G11+1</t>
  </si>
  <si>
    <t>=H11+1</t>
  </si>
  <si>
    <t>=I11+1</t>
  </si>
  <si>
    <t>=J11+1</t>
  </si>
  <si>
    <t>=K11+1</t>
  </si>
  <si>
    <t>=L11+1</t>
  </si>
  <si>
    <t>=M11+1</t>
  </si>
  <si>
    <t>=N11+1</t>
  </si>
  <si>
    <t>=O11+1</t>
  </si>
  <si>
    <t>=P11+1</t>
  </si>
  <si>
    <t>=F10</t>
  </si>
  <si>
    <t>=EOMONTH(F10,0)</t>
  </si>
  <si>
    <t>=EOMONTH(G10,0)</t>
  </si>
  <si>
    <t>=EOMONTH(H10,0)</t>
  </si>
  <si>
    <t>=EOMONTH(I10,0)</t>
  </si>
  <si>
    <t>=EOMONTH(J10,0)</t>
  </si>
  <si>
    <t>=EOMONTH(K10,0)</t>
  </si>
  <si>
    <t>=EOMONTH(L10,0)</t>
  </si>
  <si>
    <t>=EOMONTH(M10,0)</t>
  </si>
  <si>
    <t>=EOMONTH(N10,0)</t>
  </si>
  <si>
    <t>=EOMONTH(O10,0)</t>
  </si>
  <si>
    <t>=EOMONTH(P10,0)</t>
  </si>
  <si>
    <t>=EOMONTH(Q10,0)</t>
  </si>
  <si>
    <t>=Q11</t>
  </si>
  <si>
    <t>31</t>
  </si>
  <si>
    <t>=GL("Cell","CategoryName",,,,B13)</t>
  </si>
  <si>
    <t>=-GL("Cell","Balance",,F$10,F$11,$B13,,,,,,,,,,,,"False")</t>
  </si>
  <si>
    <t>=-GL("Cell","Balance",,G$10,G$11,$B13,,,,,,,,,,,,"False")</t>
  </si>
  <si>
    <t>=-GL("Cell","Balance",,H$10,H$11,$B13,,,,,,,,,,,,"False")</t>
  </si>
  <si>
    <t>=-GL("Cell","Balance",,I$10,I$11,$B13,,,,,,,,,,,,"False")</t>
  </si>
  <si>
    <t>=-GL("Cell","Balance",,J$10,J$11,$B13,,,,,,,,,,,,"False")</t>
  </si>
  <si>
    <t>=-GL("Cell","Balance",,K$10,K$11,$B13,,,,,,,,,,,,"False")</t>
  </si>
  <si>
    <t>=-GL("Cell","Balance",,L$10,L$11,$B13,,,,,,,,,,,,"False")</t>
  </si>
  <si>
    <t>=-GL("Cell","Balance",,M$10,M$11,$B13,,,,,,,,,,,,"False")</t>
  </si>
  <si>
    <t>=-GL("Cell","Balance",,N$10,N$11,$B13,,,,,,,,,,,,"False")</t>
  </si>
  <si>
    <t>=-GL("Cell","Balance",,O$10,O$11,$B13,,,,,,,,,,,,"False")</t>
  </si>
  <si>
    <t>=-GL("Cell","Balance",,P$10,P$11,$B13,,,,,,,,,,,,"False")</t>
  </si>
  <si>
    <t>=-GL("Cell","Balance",,Q$10,Q$11,$B13,,,,,,,,,,,,"False")</t>
  </si>
  <si>
    <t>=-GL("Cell","Balance",,R$10,R$11,$B13,,,,,,,,,,,,"False")</t>
  </si>
  <si>
    <t>32</t>
  </si>
  <si>
    <t>=GL("Cell","CategoryName",,,,B14)</t>
  </si>
  <si>
    <t>=-GL("Cell","Balance",,F$10,F$11,$B14,,,,,,,,,,,,"False")</t>
  </si>
  <si>
    <t>=-GL("Cell","Balance",,G$10,G$11,$B14,,,,,,,,,,,,"False")</t>
  </si>
  <si>
    <t>=-GL("Cell","Balance",,H$10,H$11,$B14,,,,,,,,,,,,"False")</t>
  </si>
  <si>
    <t>=-GL("Cell","Balance",,I$10,I$11,$B14,,,,,,,,,,,,"False")</t>
  </si>
  <si>
    <t>=-GL("Cell","Balance",,J$10,J$11,$B14,,,,,,,,,,,,"False")</t>
  </si>
  <si>
    <t>=-GL("Cell","Balance",,K$10,K$11,$B14,,,,,,,,,,,,"False")</t>
  </si>
  <si>
    <t>=-GL("Cell","Balance",,L$10,L$11,$B14,,,,,,,,,,,,"False")</t>
  </si>
  <si>
    <t>=-GL("Cell","Balance",,M$10,M$11,$B14,,,,,,,,,,,,"False")</t>
  </si>
  <si>
    <t>=-GL("Cell","Balance",,N$10,N$11,$B14,,,,,,,,,,,,"False")</t>
  </si>
  <si>
    <t>=-GL("Cell","Balance",,O$10,O$11,$B14,,,,,,,,,,,,"False")</t>
  </si>
  <si>
    <t>=-GL("Cell","Balance",,P$10,P$11,$B14,,,,,,,,,,,,"False")</t>
  </si>
  <si>
    <t>=-GL("Cell","Balance",,Q$10,Q$11,$B14,,,,,,,,,,,,"False")</t>
  </si>
  <si>
    <t>=-GL("Cell","Balance",,R$10,R$11,$B14,,,,,,,,,,,,"False")</t>
  </si>
  <si>
    <t>=F13+F14</t>
  </si>
  <si>
    <t>=G13+G14</t>
  </si>
  <si>
    <t>=H13+H14</t>
  </si>
  <si>
    <t>=I13+I14</t>
  </si>
  <si>
    <t>=J13+J14</t>
  </si>
  <si>
    <t>=K13+K14</t>
  </si>
  <si>
    <t>=L13+L14</t>
  </si>
  <si>
    <t>=M13+M14</t>
  </si>
  <si>
    <t>=N13+N14</t>
  </si>
  <si>
    <t>=O13+O14</t>
  </si>
  <si>
    <t>=P13+P14</t>
  </si>
  <si>
    <t>=Q13+Q14</t>
  </si>
  <si>
    <t>=R13+R14</t>
  </si>
  <si>
    <t>=GL("Cell","CategoryName",,,,B18)</t>
  </si>
  <si>
    <t>33</t>
  </si>
  <si>
    <t>=-GL("Cell","Balance",,F$10,F$11,$B18,,,,,,,,,,,,"False")</t>
  </si>
  <si>
    <t>=-GL("Cell","Balance",,G$10,G$11,$B18,,,,,,,,,,,,"False")</t>
  </si>
  <si>
    <t>=-GL("Cell","Balance",,H$10,H$11,$B18,,,,,,,,,,,,"False")</t>
  </si>
  <si>
    <t>=-GL("Cell","Balance",,I$10,I$11,$B18,,,,,,,,,,,,"False")</t>
  </si>
  <si>
    <t>=-GL("Cell","Balance",,J$10,J$11,$B18,,,,,,,,,,,,"False")</t>
  </si>
  <si>
    <t>=-GL("Cell","Balance",,K$10,K$11,$B18,,,,,,,,,,,,"False")</t>
  </si>
  <si>
    <t>=-GL("Cell","Balance",,L$10,L$11,$B18,,,,,,,,,,,,"False")</t>
  </si>
  <si>
    <t>=-GL("Cell","Balance",,M$10,M$11,$B18,,,,,,,,,,,,"False")</t>
  </si>
  <si>
    <t>=-GL("Cell","Balance",,N$10,N$11,$B18,,,,,,,,,,,,"False")</t>
  </si>
  <si>
    <t>=-GL("Cell","Balance",,O$10,O$11,$B18,,,,,,,,,,,,"False")</t>
  </si>
  <si>
    <t>=-GL("Cell","Balance",,P$10,P$11,$B18,,,,,,,,,,,,"False")</t>
  </si>
  <si>
    <t>=-GL("Cell","Balance",,Q$10,Q$11,$B18,,,,,,,,,,,,"False")</t>
  </si>
  <si>
    <t>=-GL("Cell","Balance",,R$10,R$11,$B18,,,,,,,,,,,,"False")</t>
  </si>
  <si>
    <t>=F15+F18</t>
  </si>
  <si>
    <t>=G15+G18</t>
  </si>
  <si>
    <t>=H15+H18</t>
  </si>
  <si>
    <t>=I15+I18</t>
  </si>
  <si>
    <t>=J15+J18</t>
  </si>
  <si>
    <t>=K15+K18</t>
  </si>
  <si>
    <t>=L15+L18</t>
  </si>
  <si>
    <t>=M15+M18</t>
  </si>
  <si>
    <t>=N15+N18</t>
  </si>
  <si>
    <t>=O15+O18</t>
  </si>
  <si>
    <t>=P15+P18</t>
  </si>
  <si>
    <t>=Q15+Q18</t>
  </si>
  <si>
    <t>=R15+R18</t>
  </si>
  <si>
    <t>34</t>
  </si>
  <si>
    <t>=GL("Cell","CategoryName",,,,B23)</t>
  </si>
  <si>
    <t>=-GL("Cell","Balance",,F$10,F$11,$B23,,,,,,,,,,,,"False")</t>
  </si>
  <si>
    <t>=-GL("Cell","Balance",,G$10,G$11,$B23,,,,,,,,,,,,"False")</t>
  </si>
  <si>
    <t>=-GL("Cell","Balance",,H$10,H$11,$B23,,,,,,,,,,,,"False")</t>
  </si>
  <si>
    <t>=-GL("Cell","Balance",,I$10,I$11,$B23,,,,,,,,,,,,"False")</t>
  </si>
  <si>
    <t>=-GL("Cell","Balance",,J$10,J$11,$B23,,,,,,,,,,,,"False")</t>
  </si>
  <si>
    <t>=-GL("Cell","Balance",,K$10,K$11,$B23,,,,,,,,,,,,"False")</t>
  </si>
  <si>
    <t>=-GL("Cell","Balance",,L$10,L$11,$B23,,,,,,,,,,,,"False")</t>
  </si>
  <si>
    <t>=-GL("Cell","Balance",,M$10,M$11,$B23,,,,,,,,,,,,"False")</t>
  </si>
  <si>
    <t>=-GL("Cell","Balance",,N$10,N$11,$B23,,,,,,,,,,,,"False")</t>
  </si>
  <si>
    <t>=-GL("Cell","Balance",,O$10,O$11,$B23,,,,,,,,,,,,"False")</t>
  </si>
  <si>
    <t>=-GL("Cell","Balance",,P$10,P$11,$B23,,,,,,,,,,,,"False")</t>
  </si>
  <si>
    <t>=-GL("Cell","Balance",,Q$10,Q$11,$B23,,,,,,,,,,,,"False")</t>
  </si>
  <si>
    <t>=-GL("Cell","Balance",,R$10,R$11,$B23,,,,,,,,,,,,"False")</t>
  </si>
  <si>
    <t>35</t>
  </si>
  <si>
    <t>=GL("Cell","CategoryName",,,,B24)</t>
  </si>
  <si>
    <t>=-GL("Cell","Balance",,F$10,F$11,$B24,,,,,,,,,,,,"False")</t>
  </si>
  <si>
    <t>=-GL("Cell","Balance",,G$10,G$11,$B24,,,,,,,,,,,,"False")</t>
  </si>
  <si>
    <t>=-GL("Cell","Balance",,H$10,H$11,$B24,,,,,,,,,,,,"False")</t>
  </si>
  <si>
    <t>=-GL("Cell","Balance",,I$10,I$11,$B24,,,,,,,,,,,,"False")</t>
  </si>
  <si>
    <t>=-GL("Cell","Balance",,J$10,J$11,$B24,,,,,,,,,,,,"False")</t>
  </si>
  <si>
    <t>=-GL("Cell","Balance",,K$10,K$11,$B24,,,,,,,,,,,,"False")</t>
  </si>
  <si>
    <t>=-GL("Cell","Balance",,L$10,L$11,$B24,,,,,,,,,,,,"False")</t>
  </si>
  <si>
    <t>=-GL("Cell","Balance",,M$10,M$11,$B24,,,,,,,,,,,,"False")</t>
  </si>
  <si>
    <t>=-GL("Cell","Balance",,N$10,N$11,$B24,,,,,,,,,,,,"False")</t>
  </si>
  <si>
    <t>=-GL("Cell","Balance",,O$10,O$11,$B24,,,,,,,,,,,,"False")</t>
  </si>
  <si>
    <t>=-GL("Cell","Balance",,P$10,P$11,$B24,,,,,,,,,,,,"False")</t>
  </si>
  <si>
    <t>=-GL("Cell","Balance",,Q$10,Q$11,$B24,,,,,,,,,,,,"False")</t>
  </si>
  <si>
    <t>=-GL("Cell","Balance",,R$10,R$11,$B24,,,,,,,,,,,,"False")</t>
  </si>
  <si>
    <t>36</t>
  </si>
  <si>
    <t>=GL("Cell","CategoryName",,,,B25)</t>
  </si>
  <si>
    <t>=-GL("Cell","Balance",,F$10,F$11,$B25,,,,,,,,,,,,"False")</t>
  </si>
  <si>
    <t>=-GL("Cell","Balance",,G$10,G$11,$B25,,,,,,,,,,,,"False")</t>
  </si>
  <si>
    <t>=-GL("Cell","Balance",,H$10,H$11,$B25,,,,,,,,,,,,"False")</t>
  </si>
  <si>
    <t>=-GL("Cell","Balance",,I$10,I$11,$B25,,,,,,,,,,,,"False")</t>
  </si>
  <si>
    <t>=-GL("Cell","Balance",,J$10,J$11,$B25,,,,,,,,,,,,"False")</t>
  </si>
  <si>
    <t>=-GL("Cell","Balance",,K$10,K$11,$B25,,,,,,,,,,,,"False")</t>
  </si>
  <si>
    <t>=-GL("Cell","Balance",,L$10,L$11,$B25,,,,,,,,,,,,"False")</t>
  </si>
  <si>
    <t>=-GL("Cell","Balance",,M$10,M$11,$B25,,,,,,,,,,,,"False")</t>
  </si>
  <si>
    <t>=-GL("Cell","Balance",,N$10,N$11,$B25,,,,,,,,,,,,"False")</t>
  </si>
  <si>
    <t>=-GL("Cell","Balance",,O$10,O$11,$B25,,,,,,,,,,,,"False")</t>
  </si>
  <si>
    <t>=-GL("Cell","Balance",,P$10,P$11,$B25,,,,,,,,,,,,"False")</t>
  </si>
  <si>
    <t>=-GL("Cell","Balance",,Q$10,Q$11,$B25,,,,,,,,,,,,"False")</t>
  </si>
  <si>
    <t>=-GL("Cell","Balance",,R$10,R$11,$B25,,,,,,,,,,,,"False")</t>
  </si>
  <si>
    <t>37</t>
  </si>
  <si>
    <t>=GL("Cell","CategoryName",,,,B26)</t>
  </si>
  <si>
    <t>=-GL("Cell","Balance",,F$10,F$11,$B26,,,,,,,,,,,,"False")</t>
  </si>
  <si>
    <t>=-GL("Cell","Balance",,G$10,G$11,$B26,,,,,,,,,,,,"False")</t>
  </si>
  <si>
    <t>=-GL("Cell","Balance",,H$10,H$11,$B26,,,,,,,,,,,,"False")</t>
  </si>
  <si>
    <t>=-GL("Cell","Balance",,I$10,I$11,$B26,,,,,,,,,,,,"False")</t>
  </si>
  <si>
    <t>=-GL("Cell","Balance",,J$10,J$11,$B26,,,,,,,,,,,,"False")</t>
  </si>
  <si>
    <t>=-GL("Cell","Balance",,K$10,K$11,$B26,,,,,,,,,,,,"False")</t>
  </si>
  <si>
    <t>=-GL("Cell","Balance",,L$10,L$11,$B26,,,,,,,,,,,,"False")</t>
  </si>
  <si>
    <t>=-GL("Cell","Balance",,M$10,M$11,$B26,,,,,,,,,,,,"False")</t>
  </si>
  <si>
    <t>=-GL("Cell","Balance",,N$10,N$11,$B26,,,,,,,,,,,,"False")</t>
  </si>
  <si>
    <t>=-GL("Cell","Balance",,O$10,O$11,$B26,,,,,,,,,,,,"False")</t>
  </si>
  <si>
    <t>=-GL("Cell","Balance",,P$10,P$11,$B26,,,,,,,,,,,,"False")</t>
  </si>
  <si>
    <t>=-GL("Cell","Balance",,Q$10,Q$11,$B26,,,,,,,,,,,,"False")</t>
  </si>
  <si>
    <t>=-GL("Cell","Balance",,R$10,R$11,$B26,,,,,,,,,,,,"False")</t>
  </si>
  <si>
    <t>38</t>
  </si>
  <si>
    <t>=GL("Cell","CategoryName",,,,B27)</t>
  </si>
  <si>
    <t>=-GL("Cell","Balance",,F$10,F$11,$B27,,,,,,,,,,,,"False")</t>
  </si>
  <si>
    <t>=-GL("Cell","Balance",,G$10,G$11,$B27,,,,,,,,,,,,"False")</t>
  </si>
  <si>
    <t>=-GL("Cell","Balance",,H$10,H$11,$B27,,,,,,,,,,,,"False")</t>
  </si>
  <si>
    <t>=-GL("Cell","Balance",,I$10,I$11,$B27,,,,,,,,,,,,"False")</t>
  </si>
  <si>
    <t>=-GL("Cell","Balance",,J$10,J$11,$B27,,,,,,,,,,,,"False")</t>
  </si>
  <si>
    <t>=-GL("Cell","Balance",,K$10,K$11,$B27,,,,,,,,,,,,"False")</t>
  </si>
  <si>
    <t>=-GL("Cell","Balance",,L$10,L$11,$B27,,,,,,,,,,,,"False")</t>
  </si>
  <si>
    <t>=-GL("Cell","Balance",,M$10,M$11,$B27,,,,,,,,,,,,"False")</t>
  </si>
  <si>
    <t>=-GL("Cell","Balance",,N$10,N$11,$B27,,,,,,,,,,,,"False")</t>
  </si>
  <si>
    <t>=-GL("Cell","Balance",,O$10,O$11,$B27,,,,,,,,,,,,"False")</t>
  </si>
  <si>
    <t>=-GL("Cell","Balance",,P$10,P$11,$B27,,,,,,,,,,,,"False")</t>
  </si>
  <si>
    <t>=-GL("Cell","Balance",,Q$10,Q$11,$B27,,,,,,,,,,,,"False")</t>
  </si>
  <si>
    <t>=-GL("Cell","Balance",,R$10,R$11,$B27,,,,,,,,,,,,"False")</t>
  </si>
  <si>
    <t>39</t>
  </si>
  <si>
    <t>=GL("Cell","CategoryName",,,,B28)</t>
  </si>
  <si>
    <t>=-GL("Cell","Balance",,F$10,F$11,$B28,,,,,,,,,,,,"False")</t>
  </si>
  <si>
    <t>=-GL("Cell","Balance",,G$10,G$11,$B28,,,,,,,,,,,,"False")</t>
  </si>
  <si>
    <t>=-GL("Cell","Balance",,H$10,H$11,$B28,,,,,,,,,,,,"False")</t>
  </si>
  <si>
    <t>=-GL("Cell","Balance",,I$10,I$11,$B28,,,,,,,,,,,,"False")</t>
  </si>
  <si>
    <t>=-GL("Cell","Balance",,J$10,J$11,$B28,,,,,,,,,,,,"False")</t>
  </si>
  <si>
    <t>=-GL("Cell","Balance",,K$10,K$11,$B28,,,,,,,,,,,,"False")</t>
  </si>
  <si>
    <t>=-GL("Cell","Balance",,L$10,L$11,$B28,,,,,,,,,,,,"False")</t>
  </si>
  <si>
    <t>=-GL("Cell","Balance",,M$10,M$11,$B28,,,,,,,,,,,,"False")</t>
  </si>
  <si>
    <t>=-GL("Cell","Balance",,N$10,N$11,$B28,,,,,,,,,,,,"False")</t>
  </si>
  <si>
    <t>=-GL("Cell","Balance",,O$10,O$11,$B28,,,,,,,,,,,,"False")</t>
  </si>
  <si>
    <t>=-GL("Cell","Balance",,P$10,P$11,$B28,,,,,,,,,,,,"False")</t>
  </si>
  <si>
    <t>=-GL("Cell","Balance",,Q$10,Q$11,$B28,,,,,,,,,,,,"False")</t>
  </si>
  <si>
    <t>=-GL("Cell","Balance",,R$10,R$11,$B28,,,,,,,,,,,,"False")</t>
  </si>
  <si>
    <t>40</t>
  </si>
  <si>
    <t>=GL("Cell","CategoryName",,,,B29)</t>
  </si>
  <si>
    <t>=-GL("Cell","Balance",,F$10,F$11,$B29,,,,,,,,,,,,"False")</t>
  </si>
  <si>
    <t>=-GL("Cell","Balance",,G$10,G$11,$B29,,,,,,,,,,,,"False")</t>
  </si>
  <si>
    <t>=-GL("Cell","Balance",,H$10,H$11,$B29,,,,,,,,,,,,"False")</t>
  </si>
  <si>
    <t>=-GL("Cell","Balance",,I$10,I$11,$B29,,,,,,,,,,,,"False")</t>
  </si>
  <si>
    <t>=-GL("Cell","Balance",,J$10,J$11,$B29,,,,,,,,,,,,"False")</t>
  </si>
  <si>
    <t>=-GL("Cell","Balance",,K$10,K$11,$B29,,,,,,,,,,,,"False")</t>
  </si>
  <si>
    <t>=-GL("Cell","Balance",,L$10,L$11,$B29,,,,,,,,,,,,"False")</t>
  </si>
  <si>
    <t>=-GL("Cell","Balance",,M$10,M$11,$B29,,,,,,,,,,,,"False")</t>
  </si>
  <si>
    <t>=-GL("Cell","Balance",,N$10,N$11,$B29,,,,,,,,,,,,"False")</t>
  </si>
  <si>
    <t>=-GL("Cell","Balance",,O$10,O$11,$B29,,,,,,,,,,,,"False")</t>
  </si>
  <si>
    <t>=-GL("Cell","Balance",,P$10,P$11,$B29,,,,,,,,,,,,"False")</t>
  </si>
  <si>
    <t>=-GL("Cell","Balance",,Q$10,Q$11,$B29,,,,,,,,,,,,"False")</t>
  </si>
  <si>
    <t>=-GL("Cell","Balance",,R$10,R$11,$B29,,,,,,,,,,,,"False")</t>
  </si>
  <si>
    <t>47</t>
  </si>
  <si>
    <t>=GL("Cell","CategoryName",,,,B30)</t>
  </si>
  <si>
    <t>=-GL("Cell","Balance",,F$10,F$11,$B30,,,,,,,,,,,,"False")</t>
  </si>
  <si>
    <t>=-GL("Cell","Balance",,G$10,G$11,$B30,,,,,,,,,,,,"False")</t>
  </si>
  <si>
    <t>=-GL("Cell","Balance",,H$10,H$11,$B30,,,,,,,,,,,,"False")</t>
  </si>
  <si>
    <t>=-GL("Cell","Balance",,I$10,I$11,$B30,,,,,,,,,,,,"False")</t>
  </si>
  <si>
    <t>=-GL("Cell","Balance",,J$10,J$11,$B30,,,,,,,,,,,,"False")</t>
  </si>
  <si>
    <t>=-GL("Cell","Balance",,K$10,K$11,$B30,,,,,,,,,,,,"False")</t>
  </si>
  <si>
    <t>=-GL("Cell","Balance",,L$10,L$11,$B30,,,,,,,,,,,,"False")</t>
  </si>
  <si>
    <t>=-GL("Cell","Balance",,M$10,M$11,$B30,,,,,,,,,,,,"False")</t>
  </si>
  <si>
    <t>=-GL("Cell","Balance",,N$10,N$11,$B30,,,,,,,,,,,,"False")</t>
  </si>
  <si>
    <t>=-GL("Cell","Balance",,O$10,O$11,$B30,,,,,,,,,,,,"False")</t>
  </si>
  <si>
    <t>=-GL("Cell","Balance",,P$10,P$11,$B30,,,,,,,,,,,,"False")</t>
  </si>
  <si>
    <t>=-GL("Cell","Balance",,Q$10,Q$11,$B30,,,,,,,,,,,,"False")</t>
  </si>
  <si>
    <t>=-GL("Cell","Balance",,R$10,R$11,$B30,,,,,,,,,,,,"False")</t>
  </si>
  <si>
    <t>=SUM(F23:F30)</t>
  </si>
  <si>
    <t>=SUM(G23:G30)</t>
  </si>
  <si>
    <t>=SUM(H23:H30)</t>
  </si>
  <si>
    <t>=SUM(I23:I30)</t>
  </si>
  <si>
    <t>=SUM(J23:J30)</t>
  </si>
  <si>
    <t>=SUM(K23:K30)</t>
  </si>
  <si>
    <t>=SUM(L23:L30)</t>
  </si>
  <si>
    <t>=SUM(M23:M30)</t>
  </si>
  <si>
    <t>=SUM(N23:N30)</t>
  </si>
  <si>
    <t>=SUM(O23:O30)</t>
  </si>
  <si>
    <t>=SUM(P23:P30)</t>
  </si>
  <si>
    <t>=SUM(Q23:Q30)</t>
  </si>
  <si>
    <t>=SUM(R23:R30)</t>
  </si>
  <si>
    <t>=F20+F31</t>
  </si>
  <si>
    <t>=G20+G31</t>
  </si>
  <si>
    <t>=H20+H31</t>
  </si>
  <si>
    <t>=I20+I31</t>
  </si>
  <si>
    <t>=J20+J31</t>
  </si>
  <si>
    <t>=K20+K31</t>
  </si>
  <si>
    <t>=L20+L31</t>
  </si>
  <si>
    <t>=M20+M31</t>
  </si>
  <si>
    <t>=N20+N31</t>
  </si>
  <si>
    <t>=O20+O31</t>
  </si>
  <si>
    <t>=P20+P31</t>
  </si>
  <si>
    <t>=Q20+Q31</t>
  </si>
  <si>
    <t>=R20+R31</t>
  </si>
  <si>
    <t>46</t>
  </si>
  <si>
    <t>=GL("Cell","CategoryName",,,,B36)</t>
  </si>
  <si>
    <t>=-GL("Cell","Balance",,F$10,F$11,$B36,,,,,,,,,,,,"False")</t>
  </si>
  <si>
    <t>=-GL("Cell","Balance",,G$10,G$11,$B36,,,,,,,,,,,,"False")</t>
  </si>
  <si>
    <t>=-GL("Cell","Balance",,H$10,H$11,$B36,,,,,,,,,,,,"False")</t>
  </si>
  <si>
    <t>=-GL("Cell","Balance",,I$10,I$11,$B36,,,,,,,,,,,,"False")</t>
  </si>
  <si>
    <t>=-GL("Cell","Balance",,J$10,J$11,$B36,,,,,,,,,,,,"False")</t>
  </si>
  <si>
    <t>=-GL("Cell","Balance",,K$10,K$11,$B36,,,,,,,,,,,,"False")</t>
  </si>
  <si>
    <t>=-GL("Cell","Balance",,L$10,L$11,$B36,,,,,,,,,,,,"False")</t>
  </si>
  <si>
    <t>=-GL("Cell","Balance",,M$10,M$11,$B36,,,,,,,,,,,,"False")</t>
  </si>
  <si>
    <t>=-GL("Cell","Balance",,N$10,N$11,$B36,,,,,,,,,,,,"False")</t>
  </si>
  <si>
    <t>=-GL("Cell","Balance",,O$10,O$11,$B36,,,,,,,,,,,,"False")</t>
  </si>
  <si>
    <t>=-GL("Cell","Balance",,P$10,P$11,$B36,,,,,,,,,,,,"False")</t>
  </si>
  <si>
    <t>=-GL("Cell","Balance",,Q$10,Q$11,$B36,,,,,,,,,,,,"False")</t>
  </si>
  <si>
    <t>=-GL("Cell","Balance",,R$10,R$11,$B36,,,,,,,,,,,,"False")</t>
  </si>
  <si>
    <t>42</t>
  </si>
  <si>
    <t>=GL("Cell","CategoryName",,,,B37)</t>
  </si>
  <si>
    <t>=-GL("Cell","Balance",,F$10,F$11,$B37,,,,,,,,,,,,"False")</t>
  </si>
  <si>
    <t>=-GL("Cell","Balance",,G$10,G$11,$B37,,,,,,,,,,,,"False")</t>
  </si>
  <si>
    <t>=-GL("Cell","Balance",,H$10,H$11,$B37,,,,,,,,,,,,"False")</t>
  </si>
  <si>
    <t>=-GL("Cell","Balance",,I$10,I$11,$B37,,,,,,,,,,,,"False")</t>
  </si>
  <si>
    <t>=-GL("Cell","Balance",,J$10,J$11,$B37,,,,,,,,,,,,"False")</t>
  </si>
  <si>
    <t>=-GL("Cell","Balance",,K$10,K$11,$B37,,,,,,,,,,,,"False")</t>
  </si>
  <si>
    <t>=-GL("Cell","Balance",,L$10,L$11,$B37,,,,,,,,,,,,"False")</t>
  </si>
  <si>
    <t>=-GL("Cell","Balance",,M$10,M$11,$B37,,,,,,,,,,,,"False")</t>
  </si>
  <si>
    <t>=-GL("Cell","Balance",,N$10,N$11,$B37,,,,,,,,,,,,"False")</t>
  </si>
  <si>
    <t>=-GL("Cell","Balance",,O$10,O$11,$B37,,,,,,,,,,,,"False")</t>
  </si>
  <si>
    <t>=-GL("Cell","Balance",,P$10,P$11,$B37,,,,,,,,,,,,"False")</t>
  </si>
  <si>
    <t>=-GL("Cell","Balance",,Q$10,Q$11,$B37,,,,,,,,,,,,"False")</t>
  </si>
  <si>
    <t>=-GL("Cell","Balance",,R$10,R$11,$B37,,,,,,,,,,,,"False")</t>
  </si>
  <si>
    <t>43</t>
  </si>
  <si>
    <t>=GL("Cell","CategoryName",,,,B38)</t>
  </si>
  <si>
    <t>=-GL("Cell","Balance",,F$10,F$11,$B38,,,,,,,,,,,,"False")</t>
  </si>
  <si>
    <t>=-GL("Cell","Balance",,G$10,G$11,$B38,,,,,,,,,,,,"False")</t>
  </si>
  <si>
    <t>=-GL("Cell","Balance",,H$10,H$11,$B38,,,,,,,,,,,,"False")</t>
  </si>
  <si>
    <t>=-GL("Cell","Balance",,I$10,I$11,$B38,,,,,,,,,,,,"False")</t>
  </si>
  <si>
    <t>=-GL("Cell","Balance",,J$10,J$11,$B38,,,,,,,,,,,,"False")</t>
  </si>
  <si>
    <t>=-GL("Cell","Balance",,K$10,K$11,$B38,,,,,,,,,,,,"False")</t>
  </si>
  <si>
    <t>=-GL("Cell","Balance",,L$10,L$11,$B38,,,,,,,,,,,,"False")</t>
  </si>
  <si>
    <t>=-GL("Cell","Balance",,M$10,M$11,$B38,,,,,,,,,,,,"False")</t>
  </si>
  <si>
    <t>=-GL("Cell","Balance",,N$10,N$11,$B38,,,,,,,,,,,,"False")</t>
  </si>
  <si>
    <t>=-GL("Cell","Balance",,O$10,O$11,$B38,,,,,,,,,,,,"False")</t>
  </si>
  <si>
    <t>=-GL("Cell","Balance",,P$10,P$11,$B38,,,,,,,,,,,,"False")</t>
  </si>
  <si>
    <t>=-GL("Cell","Balance",,Q$10,Q$11,$B38,,,,,,,,,,,,"False")</t>
  </si>
  <si>
    <t>=-GL("Cell","Balance",,R$10,R$11,$B38,,,,,,,,,,,,"False")</t>
  </si>
  <si>
    <t>=SUM(F36:F38)</t>
  </si>
  <si>
    <t>=SUM(G36:G38)</t>
  </si>
  <si>
    <t>=SUM(H36:H38)</t>
  </si>
  <si>
    <t>=SUM(I36:I38)</t>
  </si>
  <si>
    <t>=SUM(J36:J38)</t>
  </si>
  <si>
    <t>=SUM(K36:K38)</t>
  </si>
  <si>
    <t>=SUM(L36:L38)</t>
  </si>
  <si>
    <t>=SUM(M36:M38)</t>
  </si>
  <si>
    <t>=SUM(N36:N38)</t>
  </si>
  <si>
    <t>=SUM(O36:O38)</t>
  </si>
  <si>
    <t>=SUM(P36:P38)</t>
  </si>
  <si>
    <t>=SUM(Q36:Q38)</t>
  </si>
  <si>
    <t>=SUM(R36:R38)</t>
  </si>
  <si>
    <t>=F33+F39</t>
  </si>
  <si>
    <t>=G33+G39</t>
  </si>
  <si>
    <t>=H33+H39</t>
  </si>
  <si>
    <t>=I33+I39</t>
  </si>
  <si>
    <t>=J33+J39</t>
  </si>
  <si>
    <t>=K33+K39</t>
  </si>
  <si>
    <t>=L33+L39</t>
  </si>
  <si>
    <t>=M33+M39</t>
  </si>
  <si>
    <t>=N33+N39</t>
  </si>
  <si>
    <t>=O33+O39</t>
  </si>
  <si>
    <t>=P33+P39</t>
  </si>
  <si>
    <t>=Q33+Q39</t>
  </si>
  <si>
    <t>=R33+R39</t>
  </si>
  <si>
    <t>=GL("Cell","CategoryName",,,,B44)</t>
  </si>
  <si>
    <t>41</t>
  </si>
  <si>
    <t>=-GL("Cell","Balance",,F$10,F$11,$B44,,,,,,,,,,,,"False")</t>
  </si>
  <si>
    <t>=-GL("Cell","Balance",,G$10,G$11,$B44,,,,,,,,,,,,"False")</t>
  </si>
  <si>
    <t>=-GL("Cell","Balance",,H$10,H$11,$B44,,,,,,,,,,,,"False")</t>
  </si>
  <si>
    <t>=-GL("Cell","Balance",,I$10,I$11,$B44,,,,,,,,,,,,"False")</t>
  </si>
  <si>
    <t>=-GL("Cell","Balance",,J$10,J$11,$B44,,,,,,,,,,,,"False")</t>
  </si>
  <si>
    <t>=-GL("Cell","Balance",,K$10,K$11,$B44,,,,,,,,,,,,"False")</t>
  </si>
  <si>
    <t>=-GL("Cell","Balance",,L$10,L$11,$B44,,,,,,,,,,,,"False")</t>
  </si>
  <si>
    <t>=-GL("Cell","Balance",,M$10,M$11,$B44,,,,,,,,,,,,"False")</t>
  </si>
  <si>
    <t>=-GL("Cell","Balance",,N$10,N$11,$B44,,,,,,,,,,,,"False")</t>
  </si>
  <si>
    <t>=-GL("Cell","Balance",,O$10,O$11,$B44,,,,,,,,,,,,"False")</t>
  </si>
  <si>
    <t>=-GL("Cell","Balance",,P$10,P$11,$B44,,,,,,,,,,,,"False")</t>
  </si>
  <si>
    <t>=-GL("Cell","Balance",,Q$10,Q$11,$B44,,,,,,,,,,,,"False")</t>
  </si>
  <si>
    <t>=-GL("Cell","Balance",,R$10,R$11,$B44,,,,,,,,,,,,"False")</t>
  </si>
  <si>
    <t>=F41+F44</t>
  </si>
  <si>
    <t>=G41+G44</t>
  </si>
  <si>
    <t>=H41+H44</t>
  </si>
  <si>
    <t>=I41+I44</t>
  </si>
  <si>
    <t>=J41+J44</t>
  </si>
  <si>
    <t>=K41+K44</t>
  </si>
  <si>
    <t>=L41+L44</t>
  </si>
  <si>
    <t>=M41+M44</t>
  </si>
  <si>
    <t>=N41+N44</t>
  </si>
  <si>
    <t>=O41+O44</t>
  </si>
  <si>
    <t>=P41+P44</t>
  </si>
  <si>
    <t>=Q41+Q44</t>
  </si>
  <si>
    <t>=R41+R44</t>
  </si>
  <si>
    <t>=GL("Sheets",Separate_sheet)</t>
  </si>
  <si>
    <t>=IF(Separate_sheet="","Hide","Show")</t>
  </si>
  <si>
    <t>=IF(ISNUMBER(Segment_number),NL("First","GL40200","DSCRIPTN","SGMTNUMB",Segment_number,"SGMNTID",F7),"")</t>
  </si>
  <si>
    <t>=C2</t>
  </si>
  <si>
    <t>=IF(Separate_sheet=B8,C2,"*")</t>
  </si>
  <si>
    <t>=TEXT(G13,"MMMM")</t>
  </si>
  <si>
    <t>=TEXT(H13,"MMMM")</t>
  </si>
  <si>
    <t>=TEXT(I13,"MMMM")</t>
  </si>
  <si>
    <t>=TEXT(J13,"MMMM")</t>
  </si>
  <si>
    <t>=TEXT(K13,"MMMM")</t>
  </si>
  <si>
    <t>=TEXT(L13,"MMMM")</t>
  </si>
  <si>
    <t>=TEXT(M13,"MMMM")</t>
  </si>
  <si>
    <t>=TEXT(N13,"MMMM")</t>
  </si>
  <si>
    <t>=TEXT(O13,"MMMM")</t>
  </si>
  <si>
    <t>=TEXT(P13,"MMMM")</t>
  </si>
  <si>
    <t>=TEXT(Q13,"MMMM")</t>
  </si>
  <si>
    <t>=TEXT(R13,"MMMM")</t>
  </si>
  <si>
    <t>=F6</t>
  </si>
  <si>
    <t>=DATE(Year,1,1)</t>
  </si>
  <si>
    <t>=G14+1</t>
  </si>
  <si>
    <t>=H14+1</t>
  </si>
  <si>
    <t>=I14+1</t>
  </si>
  <si>
    <t>=J14+1</t>
  </si>
  <si>
    <t>=K14+1</t>
  </si>
  <si>
    <t>=L14+1</t>
  </si>
  <si>
    <t>=M14+1</t>
  </si>
  <si>
    <t>=N14+1</t>
  </si>
  <si>
    <t>=O14+1</t>
  </si>
  <si>
    <t>=P14+1</t>
  </si>
  <si>
    <t>=Q14+1</t>
  </si>
  <si>
    <t>=G13</t>
  </si>
  <si>
    <t>=EOMONTH(G13,0)</t>
  </si>
  <si>
    <t>=EOMONTH(H13,0)</t>
  </si>
  <si>
    <t>=EOMONTH(I13,0)</t>
  </si>
  <si>
    <t>=EOMONTH(J13,0)</t>
  </si>
  <si>
    <t>=EOMONTH(K13,0)</t>
  </si>
  <si>
    <t>=EOMONTH(L13,0)</t>
  </si>
  <si>
    <t>=EOMONTH(M13,0)</t>
  </si>
  <si>
    <t>=EOMONTH(N13,0)</t>
  </si>
  <si>
    <t>=EOMONTH(O13,0)</t>
  </si>
  <si>
    <t>=EOMONTH(P13,0)</t>
  </si>
  <si>
    <t>=EOMONTH(Q13,0)</t>
  </si>
  <si>
    <t>=EOMONTH(R13,0)</t>
  </si>
  <si>
    <t>=R14</t>
  </si>
  <si>
    <t>=GL("Cell","CategoryName",,,,C16)</t>
  </si>
  <si>
    <t>=-GL("Cell","Balance",,G$13,G$14,$C16,$C$8,$C$9,$C$10,,,,,,,,,"False")</t>
  </si>
  <si>
    <t>=-GL("Cell","Balance",,H$13,H$14,$C16,$C$8,$C$9,$C$10,,,,,,,,,"False")</t>
  </si>
  <si>
    <t>=-GL("Cell","Balance",,I$13,I$14,$C16,$C$8,$C$9,$C$10,,,,,,,,,"False")</t>
  </si>
  <si>
    <t>=-GL("Cell","Balance",,J$13,J$14,$C16,$C$8,$C$9,$C$10,,,,,,,,,"False")</t>
  </si>
  <si>
    <t>=-GL("Cell","Balance",,K$13,K$14,$C16,$C$8,$C$9,$C$10,,,,,,,,,"False")</t>
  </si>
  <si>
    <t>=-GL("Cell","Balance",,L$13,L$14,$C16,$C$8,$C$9,$C$10,,,,,,,,,"False")</t>
  </si>
  <si>
    <t>=-GL("Cell","Balance",,M$13,M$14,$C16,$C$8,$C$9,$C$10,,,,,,,,,"False")</t>
  </si>
  <si>
    <t>=-GL("Cell","Balance",,N$13,N$14,$C16,$C$8,$C$9,$C$10,,,,,,,,,"False")</t>
  </si>
  <si>
    <t>=-GL("Cell","Balance",,O$13,O$14,$C16,$C$8,$C$9,$C$10,,,,,,,,,"False")</t>
  </si>
  <si>
    <t>=-GL("Cell","Balance",,P$13,P$14,$C16,$C$8,$C$9,$C$10,,,,,,,,,"False")</t>
  </si>
  <si>
    <t>=-GL("Cell","Balance",,Q$13,Q$14,$C16,$C$8,$C$9,$C$10,,,,,,,,,"False")</t>
  </si>
  <si>
    <t>=-GL("Cell","Balance",,R$13,R$14,$C16,$C$8,$C$9,$C$10,,,,,,,,,"False")</t>
  </si>
  <si>
    <t>=-GL("Cell","Balance",,S$13,S$14,$C16,$C$8,$C$9,$C$10,,,,,,,,,"False")</t>
  </si>
  <si>
    <t>=GL("Cell","CategoryName",,,,C17)</t>
  </si>
  <si>
    <t>=-GL("Cell","Balance",,G$13,G$14,$C17,$C$8,$C$9,$C$10,,,,,,,,,"False")</t>
  </si>
  <si>
    <t>=-GL("Cell","Balance",,H$13,H$14,$C17,$C$8,$C$9,$C$10,,,,,,,,,"False")</t>
  </si>
  <si>
    <t>=-GL("Cell","Balance",,I$13,I$14,$C17,$C$8,$C$9,$C$10,,,,,,,,,"False")</t>
  </si>
  <si>
    <t>=-GL("Cell","Balance",,J$13,J$14,$C17,$C$8,$C$9,$C$10,,,,,,,,,"False")</t>
  </si>
  <si>
    <t>=-GL("Cell","Balance",,K$13,K$14,$C17,$C$8,$C$9,$C$10,,,,,,,,,"False")</t>
  </si>
  <si>
    <t>=-GL("Cell","Balance",,L$13,L$14,$C17,$C$8,$C$9,$C$10,,,,,,,,,"False")</t>
  </si>
  <si>
    <t>=-GL("Cell","Balance",,M$13,M$14,$C17,$C$8,$C$9,$C$10,,,,,,,,,"False")</t>
  </si>
  <si>
    <t>=-GL("Cell","Balance",,N$13,N$14,$C17,$C$8,$C$9,$C$10,,,,,,,,,"False")</t>
  </si>
  <si>
    <t>=-GL("Cell","Balance",,O$13,O$14,$C17,$C$8,$C$9,$C$10,,,,,,,,,"False")</t>
  </si>
  <si>
    <t>=-GL("Cell","Balance",,P$13,P$14,$C17,$C$8,$C$9,$C$10,,,,,,,,,"False")</t>
  </si>
  <si>
    <t>=-GL("Cell","Balance",,Q$13,Q$14,$C17,$C$8,$C$9,$C$10,,,,,,,,,"False")</t>
  </si>
  <si>
    <t>=-GL("Cell","Balance",,R$13,R$14,$C17,$C$8,$C$9,$C$10,,,,,,,,,"False")</t>
  </si>
  <si>
    <t>=-GL("Cell","Balance",,S$13,S$14,$C17,$C$8,$C$9,$C$10,,,,,,,,,"False")</t>
  </si>
  <si>
    <t>=G16+G17</t>
  </si>
  <si>
    <t>=H16+H17</t>
  </si>
  <si>
    <t>=I16+I17</t>
  </si>
  <si>
    <t>=J16+J17</t>
  </si>
  <si>
    <t>=K16+K17</t>
  </si>
  <si>
    <t>=L16+L17</t>
  </si>
  <si>
    <t>=M16+M17</t>
  </si>
  <si>
    <t>=N16+N17</t>
  </si>
  <si>
    <t>=O16+O17</t>
  </si>
  <si>
    <t>=P16+P17</t>
  </si>
  <si>
    <t>=Q16+Q17</t>
  </si>
  <si>
    <t>=R16+R17</t>
  </si>
  <si>
    <t>=S16+S17</t>
  </si>
  <si>
    <t>=GL("Cell","CategoryName",,,,C21)</t>
  </si>
  <si>
    <t>=-GL("Cell","Balance",,G$13,G$14,$C21,$C$8,$C$9,$C$10,,,,,,,,,"False")</t>
  </si>
  <si>
    <t>=-GL("Cell","Balance",,H$13,H$14,$C21,$C$8,$C$9,$C$10,,,,,,,,,"False")</t>
  </si>
  <si>
    <t>=-GL("Cell","Balance",,I$13,I$14,$C21,$C$8,$C$9,$C$10,,,,,,,,,"False")</t>
  </si>
  <si>
    <t>=-GL("Cell","Balance",,J$13,J$14,$C21,$C$8,$C$9,$C$10,,,,,,,,,"False")</t>
  </si>
  <si>
    <t>=-GL("Cell","Balance",,K$13,K$14,$C21,$C$8,$C$9,$C$10,,,,,,,,,"False")</t>
  </si>
  <si>
    <t>=-GL("Cell","Balance",,L$13,L$14,$C21,$C$8,$C$9,$C$10,,,,,,,,,"False")</t>
  </si>
  <si>
    <t>=-GL("Cell","Balance",,M$13,M$14,$C21,$C$8,$C$9,$C$10,,,,,,,,,"False")</t>
  </si>
  <si>
    <t>=-GL("Cell","Balance",,N$13,N$14,$C21,$C$8,$C$9,$C$10,,,,,,,,,"False")</t>
  </si>
  <si>
    <t>=-GL("Cell","Balance",,O$13,O$14,$C21,$C$8,$C$9,$C$10,,,,,,,,,"False")</t>
  </si>
  <si>
    <t>=-GL("Cell","Balance",,P$13,P$14,$C21,$C$8,$C$9,$C$10,,,,,,,,,"False")</t>
  </si>
  <si>
    <t>=-GL("Cell","Balance",,Q$13,Q$14,$C21,$C$8,$C$9,$C$10,,,,,,,,,"False")</t>
  </si>
  <si>
    <t>=-GL("Cell","Balance",,R$13,R$14,$C21,$C$8,$C$9,$C$10,,,,,,,,,"False")</t>
  </si>
  <si>
    <t>=-GL("Cell","Balance",,S$13,S$14,$C21,$C$8,$C$9,$C$10,,,,,,,,,"False")</t>
  </si>
  <si>
    <t>=G18+G21</t>
  </si>
  <si>
    <t>=H18+H21</t>
  </si>
  <si>
    <t>=I18+I21</t>
  </si>
  <si>
    <t>=J18+J21</t>
  </si>
  <si>
    <t>=K18+K21</t>
  </si>
  <si>
    <t>=L18+L21</t>
  </si>
  <si>
    <t>=M18+M21</t>
  </si>
  <si>
    <t>=N18+N21</t>
  </si>
  <si>
    <t>=O18+O21</t>
  </si>
  <si>
    <t>=P18+P21</t>
  </si>
  <si>
    <t>=Q18+Q21</t>
  </si>
  <si>
    <t>=R18+R21</t>
  </si>
  <si>
    <t>=S18+S21</t>
  </si>
  <si>
    <t>=GL("Cell","CategoryName",,,,C26)</t>
  </si>
  <si>
    <t>=-GL("Cell","Balance",,G$13,G$14,$C26,$C$8,$C$9,$C$10,,,,,,,,,"False")</t>
  </si>
  <si>
    <t>=-GL("Cell","Balance",,H$13,H$14,$C26,$C$8,$C$9,$C$10,,,,,,,,,"False")</t>
  </si>
  <si>
    <t>=-GL("Cell","Balance",,I$13,I$14,$C26,$C$8,$C$9,$C$10,,,,,,,,,"False")</t>
  </si>
  <si>
    <t>=-GL("Cell","Balance",,J$13,J$14,$C26,$C$8,$C$9,$C$10,,,,,,,,,"False")</t>
  </si>
  <si>
    <t>=-GL("Cell","Balance",,K$13,K$14,$C26,$C$8,$C$9,$C$10,,,,,,,,,"False")</t>
  </si>
  <si>
    <t>=-GL("Cell","Balance",,L$13,L$14,$C26,$C$8,$C$9,$C$10,,,,,,,,,"False")</t>
  </si>
  <si>
    <t>=-GL("Cell","Balance",,M$13,M$14,$C26,$C$8,$C$9,$C$10,,,,,,,,,"False")</t>
  </si>
  <si>
    <t>=-GL("Cell","Balance",,N$13,N$14,$C26,$C$8,$C$9,$C$10,,,,,,,,,"False")</t>
  </si>
  <si>
    <t>=-GL("Cell","Balance",,O$13,O$14,$C26,$C$8,$C$9,$C$10,,,,,,,,,"False")</t>
  </si>
  <si>
    <t>=-GL("Cell","Balance",,P$13,P$14,$C26,$C$8,$C$9,$C$10,,,,,,,,,"False")</t>
  </si>
  <si>
    <t>=-GL("Cell","Balance",,Q$13,Q$14,$C26,$C$8,$C$9,$C$10,,,,,,,,,"False")</t>
  </si>
  <si>
    <t>=-GL("Cell","Balance",,R$13,R$14,$C26,$C$8,$C$9,$C$10,,,,,,,,,"False")</t>
  </si>
  <si>
    <t>=-GL("Cell","Balance",,S$13,S$14,$C26,$C$8,$C$9,$C$10,,,,,,,,,"False")</t>
  </si>
  <si>
    <t>=GL("Cell","CategoryName",,,,C27)</t>
  </si>
  <si>
    <t>=-GL("Cell","Balance",,G$13,G$14,$C27,$C$8,$C$9,$C$10,,,,,,,,,"False")</t>
  </si>
  <si>
    <t>=-GL("Cell","Balance",,H$13,H$14,$C27,$C$8,$C$9,$C$10,,,,,,,,,"False")</t>
  </si>
  <si>
    <t>=-GL("Cell","Balance",,I$13,I$14,$C27,$C$8,$C$9,$C$10,,,,,,,,,"False")</t>
  </si>
  <si>
    <t>=-GL("Cell","Balance",,J$13,J$14,$C27,$C$8,$C$9,$C$10,,,,,,,,,"False")</t>
  </si>
  <si>
    <t>=-GL("Cell","Balance",,K$13,K$14,$C27,$C$8,$C$9,$C$10,,,,,,,,,"False")</t>
  </si>
  <si>
    <t>=-GL("Cell","Balance",,L$13,L$14,$C27,$C$8,$C$9,$C$10,,,,,,,,,"False")</t>
  </si>
  <si>
    <t>=-GL("Cell","Balance",,M$13,M$14,$C27,$C$8,$C$9,$C$10,,,,,,,,,"False")</t>
  </si>
  <si>
    <t>=-GL("Cell","Balance",,N$13,N$14,$C27,$C$8,$C$9,$C$10,,,,,,,,,"False")</t>
  </si>
  <si>
    <t>=-GL("Cell","Balance",,O$13,O$14,$C27,$C$8,$C$9,$C$10,,,,,,,,,"False")</t>
  </si>
  <si>
    <t>=-GL("Cell","Balance",,P$13,P$14,$C27,$C$8,$C$9,$C$10,,,,,,,,,"False")</t>
  </si>
  <si>
    <t>=-GL("Cell","Balance",,Q$13,Q$14,$C27,$C$8,$C$9,$C$10,,,,,,,,,"False")</t>
  </si>
  <si>
    <t>=-GL("Cell","Balance",,R$13,R$14,$C27,$C$8,$C$9,$C$10,,,,,,,,,"False")</t>
  </si>
  <si>
    <t>=-GL("Cell","Balance",,S$13,S$14,$C27,$C$8,$C$9,$C$10,,,,,,,,,"False")</t>
  </si>
  <si>
    <t>=GL("Cell","CategoryName",,,,C28)</t>
  </si>
  <si>
    <t>=-GL("Cell","Balance",,G$13,G$14,$C28,$C$8,$C$9,$C$10,,,,,,,,,"False")</t>
  </si>
  <si>
    <t>=-GL("Cell","Balance",,H$13,H$14,$C28,$C$8,$C$9,$C$10,,,,,,,,,"False")</t>
  </si>
  <si>
    <t>=-GL("Cell","Balance",,I$13,I$14,$C28,$C$8,$C$9,$C$10,,,,,,,,,"False")</t>
  </si>
  <si>
    <t>=-GL("Cell","Balance",,J$13,J$14,$C28,$C$8,$C$9,$C$10,,,,,,,,,"False")</t>
  </si>
  <si>
    <t>=-GL("Cell","Balance",,K$13,K$14,$C28,$C$8,$C$9,$C$10,,,,,,,,,"False")</t>
  </si>
  <si>
    <t>=-GL("Cell","Balance",,L$13,L$14,$C28,$C$8,$C$9,$C$10,,,,,,,,,"False")</t>
  </si>
  <si>
    <t>=-GL("Cell","Balance",,M$13,M$14,$C28,$C$8,$C$9,$C$10,,,,,,,,,"False")</t>
  </si>
  <si>
    <t>=-GL("Cell","Balance",,N$13,N$14,$C28,$C$8,$C$9,$C$10,,,,,,,,,"False")</t>
  </si>
  <si>
    <t>=-GL("Cell","Balance",,O$13,O$14,$C28,$C$8,$C$9,$C$10,,,,,,,,,"False")</t>
  </si>
  <si>
    <t>=-GL("Cell","Balance",,P$13,P$14,$C28,$C$8,$C$9,$C$10,,,,,,,,,"False")</t>
  </si>
  <si>
    <t>=-GL("Cell","Balance",,Q$13,Q$14,$C28,$C$8,$C$9,$C$10,,,,,,,,,"False")</t>
  </si>
  <si>
    <t>=-GL("Cell","Balance",,R$13,R$14,$C28,$C$8,$C$9,$C$10,,,,,,,,,"False")</t>
  </si>
  <si>
    <t>=-GL("Cell","Balance",,S$13,S$14,$C28,$C$8,$C$9,$C$10,,,,,,,,,"False")</t>
  </si>
  <si>
    <t>=GL("Cell","CategoryName",,,,C29)</t>
  </si>
  <si>
    <t>=-GL("Cell","Balance",,G$13,G$14,$C29,$C$8,$C$9,$C$10,,,,,,,,,"False")</t>
  </si>
  <si>
    <t>=-GL("Cell","Balance",,H$13,H$14,$C29,$C$8,$C$9,$C$10,,,,,,,,,"False")</t>
  </si>
  <si>
    <t>=-GL("Cell","Balance",,I$13,I$14,$C29,$C$8,$C$9,$C$10,,,,,,,,,"False")</t>
  </si>
  <si>
    <t>=-GL("Cell","Balance",,J$13,J$14,$C29,$C$8,$C$9,$C$10,,,,,,,,,"False")</t>
  </si>
  <si>
    <t>=-GL("Cell","Balance",,K$13,K$14,$C29,$C$8,$C$9,$C$10,,,,,,,,,"False")</t>
  </si>
  <si>
    <t>=-GL("Cell","Balance",,L$13,L$14,$C29,$C$8,$C$9,$C$10,,,,,,,,,"False")</t>
  </si>
  <si>
    <t>=-GL("Cell","Balance",,M$13,M$14,$C29,$C$8,$C$9,$C$10,,,,,,,,,"False")</t>
  </si>
  <si>
    <t>=-GL("Cell","Balance",,N$13,N$14,$C29,$C$8,$C$9,$C$10,,,,,,,,,"False")</t>
  </si>
  <si>
    <t>=-GL("Cell","Balance",,O$13,O$14,$C29,$C$8,$C$9,$C$10,,,,,,,,,"False")</t>
  </si>
  <si>
    <t>=-GL("Cell","Balance",,P$13,P$14,$C29,$C$8,$C$9,$C$10,,,,,,,,,"False")</t>
  </si>
  <si>
    <t>=-GL("Cell","Balance",,Q$13,Q$14,$C29,$C$8,$C$9,$C$10,,,,,,,,,"False")</t>
  </si>
  <si>
    <t>=-GL("Cell","Balance",,R$13,R$14,$C29,$C$8,$C$9,$C$10,,,,,,,,,"False")</t>
  </si>
  <si>
    <t>=-GL("Cell","Balance",,S$13,S$14,$C29,$C$8,$C$9,$C$10,,,,,,,,,"False")</t>
  </si>
  <si>
    <t>=GL("Cell","CategoryName",,,,C30)</t>
  </si>
  <si>
    <t>=-GL("Cell","Balance",,G$13,G$14,$C30,$C$8,$C$9,$C$10,,,,,,,,,"False")</t>
  </si>
  <si>
    <t>=-GL("Cell","Balance",,H$13,H$14,$C30,$C$8,$C$9,$C$10,,,,,,,,,"False")</t>
  </si>
  <si>
    <t>=-GL("Cell","Balance",,I$13,I$14,$C30,$C$8,$C$9,$C$10,,,,,,,,,"False")</t>
  </si>
  <si>
    <t>=-GL("Cell","Balance",,J$13,J$14,$C30,$C$8,$C$9,$C$10,,,,,,,,,"False")</t>
  </si>
  <si>
    <t>=-GL("Cell","Balance",,K$13,K$14,$C30,$C$8,$C$9,$C$10,,,,,,,,,"False")</t>
  </si>
  <si>
    <t>=-GL("Cell","Balance",,L$13,L$14,$C30,$C$8,$C$9,$C$10,,,,,,,,,"False")</t>
  </si>
  <si>
    <t>=-GL("Cell","Balance",,M$13,M$14,$C30,$C$8,$C$9,$C$10,,,,,,,,,"False")</t>
  </si>
  <si>
    <t>=-GL("Cell","Balance",,N$13,N$14,$C30,$C$8,$C$9,$C$10,,,,,,,,,"False")</t>
  </si>
  <si>
    <t>=-GL("Cell","Balance",,O$13,O$14,$C30,$C$8,$C$9,$C$10,,,,,,,,,"False")</t>
  </si>
  <si>
    <t>=-GL("Cell","Balance",,P$13,P$14,$C30,$C$8,$C$9,$C$10,,,,,,,,,"False")</t>
  </si>
  <si>
    <t>=-GL("Cell","Balance",,Q$13,Q$14,$C30,$C$8,$C$9,$C$10,,,,,,,,,"False")</t>
  </si>
  <si>
    <t>=-GL("Cell","Balance",,R$13,R$14,$C30,$C$8,$C$9,$C$10,,,,,,,,,"False")</t>
  </si>
  <si>
    <t>=-GL("Cell","Balance",,S$13,S$14,$C30,$C$8,$C$9,$C$10,,,,,,,,,"False")</t>
  </si>
  <si>
    <t>=GL("Cell","CategoryName",,,,C31)</t>
  </si>
  <si>
    <t>=-GL("Cell","Balance",,G$13,G$14,$C31,$C$8,$C$9,$C$10,,,,,,,,,"False")</t>
  </si>
  <si>
    <t>=-GL("Cell","Balance",,H$13,H$14,$C31,$C$8,$C$9,$C$10,,,,,,,,,"False")</t>
  </si>
  <si>
    <t>=-GL("Cell","Balance",,I$13,I$14,$C31,$C$8,$C$9,$C$10,,,,,,,,,"False")</t>
  </si>
  <si>
    <t>=-GL("Cell","Balance",,J$13,J$14,$C31,$C$8,$C$9,$C$10,,,,,,,,,"False")</t>
  </si>
  <si>
    <t>=-GL("Cell","Balance",,K$13,K$14,$C31,$C$8,$C$9,$C$10,,,,,,,,,"False")</t>
  </si>
  <si>
    <t>=-GL("Cell","Balance",,L$13,L$14,$C31,$C$8,$C$9,$C$10,,,,,,,,,"False")</t>
  </si>
  <si>
    <t>=-GL("Cell","Balance",,M$13,M$14,$C31,$C$8,$C$9,$C$10,,,,,,,,,"False")</t>
  </si>
  <si>
    <t>=-GL("Cell","Balance",,N$13,N$14,$C31,$C$8,$C$9,$C$10,,,,,,,,,"False")</t>
  </si>
  <si>
    <t>=-GL("Cell","Balance",,O$13,O$14,$C31,$C$8,$C$9,$C$10,,,,,,,,,"False")</t>
  </si>
  <si>
    <t>=-GL("Cell","Balance",,P$13,P$14,$C31,$C$8,$C$9,$C$10,,,,,,,,,"False")</t>
  </si>
  <si>
    <t>=-GL("Cell","Balance",,Q$13,Q$14,$C31,$C$8,$C$9,$C$10,,,,,,,,,"False")</t>
  </si>
  <si>
    <t>=-GL("Cell","Balance",,R$13,R$14,$C31,$C$8,$C$9,$C$10,,,,,,,,,"False")</t>
  </si>
  <si>
    <t>=-GL("Cell","Balance",,S$13,S$14,$C31,$C$8,$C$9,$C$10,,,,,,,,,"False")</t>
  </si>
  <si>
    <t>=GL("Cell","CategoryName",,,,C32)</t>
  </si>
  <si>
    <t>=-GL("Cell","Balance",,G$13,G$14,$C32,$C$8,$C$9,$C$10,,,,,,,,,"False")</t>
  </si>
  <si>
    <t>=-GL("Cell","Balance",,H$13,H$14,$C32,$C$8,$C$9,$C$10,,,,,,,,,"False")</t>
  </si>
  <si>
    <t>=-GL("Cell","Balance",,I$13,I$14,$C32,$C$8,$C$9,$C$10,,,,,,,,,"False")</t>
  </si>
  <si>
    <t>=-GL("Cell","Balance",,J$13,J$14,$C32,$C$8,$C$9,$C$10,,,,,,,,,"False")</t>
  </si>
  <si>
    <t>=-GL("Cell","Balance",,K$13,K$14,$C32,$C$8,$C$9,$C$10,,,,,,,,,"False")</t>
  </si>
  <si>
    <t>=-GL("Cell","Balance",,L$13,L$14,$C32,$C$8,$C$9,$C$10,,,,,,,,,"False")</t>
  </si>
  <si>
    <t>=-GL("Cell","Balance",,M$13,M$14,$C32,$C$8,$C$9,$C$10,,,,,,,,,"False")</t>
  </si>
  <si>
    <t>=-GL("Cell","Balance",,N$13,N$14,$C32,$C$8,$C$9,$C$10,,,,,,,,,"False")</t>
  </si>
  <si>
    <t>=-GL("Cell","Balance",,O$13,O$14,$C32,$C$8,$C$9,$C$10,,,,,,,,,"False")</t>
  </si>
  <si>
    <t>=-GL("Cell","Balance",,P$13,P$14,$C32,$C$8,$C$9,$C$10,,,,,,,,,"False")</t>
  </si>
  <si>
    <t>=-GL("Cell","Balance",,Q$13,Q$14,$C32,$C$8,$C$9,$C$10,,,,,,,,,"False")</t>
  </si>
  <si>
    <t>=-GL("Cell","Balance",,R$13,R$14,$C32,$C$8,$C$9,$C$10,,,,,,,,,"False")</t>
  </si>
  <si>
    <t>=-GL("Cell","Balance",,S$13,S$14,$C32,$C$8,$C$9,$C$10,,,,,,,,,"False")</t>
  </si>
  <si>
    <t>=GL("Cell","CategoryName",,,,C33)</t>
  </si>
  <si>
    <t>=-GL("Cell","Balance",,G$13,G$14,$C33,$C$8,$C$9,$C$10,,,,,,,,,"False")</t>
  </si>
  <si>
    <t>=-GL("Cell","Balance",,H$13,H$14,$C33,$C$8,$C$9,$C$10,,,,,,,,,"False")</t>
  </si>
  <si>
    <t>=-GL("Cell","Balance",,I$13,I$14,$C33,$C$8,$C$9,$C$10,,,,,,,,,"False")</t>
  </si>
  <si>
    <t>=-GL("Cell","Balance",,J$13,J$14,$C33,$C$8,$C$9,$C$10,,,,,,,,,"False")</t>
  </si>
  <si>
    <t>=-GL("Cell","Balance",,K$13,K$14,$C33,$C$8,$C$9,$C$10,,,,,,,,,"False")</t>
  </si>
  <si>
    <t>=-GL("Cell","Balance",,L$13,L$14,$C33,$C$8,$C$9,$C$10,,,,,,,,,"False")</t>
  </si>
  <si>
    <t>=-GL("Cell","Balance",,M$13,M$14,$C33,$C$8,$C$9,$C$10,,,,,,,,,"False")</t>
  </si>
  <si>
    <t>=-GL("Cell","Balance",,N$13,N$14,$C33,$C$8,$C$9,$C$10,,,,,,,,,"False")</t>
  </si>
  <si>
    <t>=-GL("Cell","Balance",,O$13,O$14,$C33,$C$8,$C$9,$C$10,,,,,,,,,"False")</t>
  </si>
  <si>
    <t>=-GL("Cell","Balance",,P$13,P$14,$C33,$C$8,$C$9,$C$10,,,,,,,,,"False")</t>
  </si>
  <si>
    <t>=-GL("Cell","Balance",,Q$13,Q$14,$C33,$C$8,$C$9,$C$10,,,,,,,,,"False")</t>
  </si>
  <si>
    <t>=-GL("Cell","Balance",,R$13,R$14,$C33,$C$8,$C$9,$C$10,,,,,,,,,"False")</t>
  </si>
  <si>
    <t>=-GL("Cell","Balance",,S$13,S$14,$C33,$C$8,$C$9,$C$10,,,,,,,,,"False")</t>
  </si>
  <si>
    <t>=SUM(G26:G33)</t>
  </si>
  <si>
    <t>=SUM(H26:H33)</t>
  </si>
  <si>
    <t>=SUM(I26:I33)</t>
  </si>
  <si>
    <t>=SUM(J26:J33)</t>
  </si>
  <si>
    <t>=SUM(K26:K33)</t>
  </si>
  <si>
    <t>=SUM(L26:L33)</t>
  </si>
  <si>
    <t>=SUM(M26:M33)</t>
  </si>
  <si>
    <t>=SUM(N26:N33)</t>
  </si>
  <si>
    <t>=SUM(O26:O33)</t>
  </si>
  <si>
    <t>=SUM(P26:P33)</t>
  </si>
  <si>
    <t>=SUM(Q26:Q33)</t>
  </si>
  <si>
    <t>=SUM(R26:R33)</t>
  </si>
  <si>
    <t>=SUM(S26:S33)</t>
  </si>
  <si>
    <t>=G23+G34</t>
  </si>
  <si>
    <t>=H23+H34</t>
  </si>
  <si>
    <t>=I23+I34</t>
  </si>
  <si>
    <t>=J23+J34</t>
  </si>
  <si>
    <t>=K23+K34</t>
  </si>
  <si>
    <t>=L23+L34</t>
  </si>
  <si>
    <t>=M23+M34</t>
  </si>
  <si>
    <t>=N23+N34</t>
  </si>
  <si>
    <t>=O23+O34</t>
  </si>
  <si>
    <t>=P23+P34</t>
  </si>
  <si>
    <t>=Q23+Q34</t>
  </si>
  <si>
    <t>=R23+R34</t>
  </si>
  <si>
    <t>=S23+S34</t>
  </si>
  <si>
    <t>=GL("Cell","CategoryName",,,,C39)</t>
  </si>
  <si>
    <t>=-GL("Cell","Balance",,G$13,G$14,$C39,$C$8,$C$9,$C$10,,,,,,,,,"False")</t>
  </si>
  <si>
    <t>=-GL("Cell","Balance",,H$13,H$14,$C39,$C$8,$C$9,$C$10,,,,,,,,,"False")</t>
  </si>
  <si>
    <t>=-GL("Cell","Balance",,I$13,I$14,$C39,$C$8,$C$9,$C$10,,,,,,,,,"False")</t>
  </si>
  <si>
    <t>=-GL("Cell","Balance",,J$13,J$14,$C39,$C$8,$C$9,$C$10,,,,,,,,,"False")</t>
  </si>
  <si>
    <t>=-GL("Cell","Balance",,K$13,K$14,$C39,$C$8,$C$9,$C$10,,,,,,,,,"False")</t>
  </si>
  <si>
    <t>=-GL("Cell","Balance",,L$13,L$14,$C39,$C$8,$C$9,$C$10,,,,,,,,,"False")</t>
  </si>
  <si>
    <t>=-GL("Cell","Balance",,M$13,M$14,$C39,$C$8,$C$9,$C$10,,,,,,,,,"False")</t>
  </si>
  <si>
    <t>=-GL("Cell","Balance",,N$13,N$14,$C39,$C$8,$C$9,$C$10,,,,,,,,,"False")</t>
  </si>
  <si>
    <t>=-GL("Cell","Balance",,O$13,O$14,$C39,$C$8,$C$9,$C$10,,,,,,,,,"False")</t>
  </si>
  <si>
    <t>=-GL("Cell","Balance",,P$13,P$14,$C39,$C$8,$C$9,$C$10,,,,,,,,,"False")</t>
  </si>
  <si>
    <t>=-GL("Cell","Balance",,Q$13,Q$14,$C39,$C$8,$C$9,$C$10,,,,,,,,,"False")</t>
  </si>
  <si>
    <t>=-GL("Cell","Balance",,R$13,R$14,$C39,$C$8,$C$9,$C$10,,,,,,,,,"False")</t>
  </si>
  <si>
    <t>=-GL("Cell","Balance",,S$13,S$14,$C39,$C$8,$C$9,$C$10,,,,,,,,,"False")</t>
  </si>
  <si>
    <t>=GL("Cell","CategoryName",,,,C40)</t>
  </si>
  <si>
    <t>=-GL("Cell","Balance",,G$13,G$14,$C40,$C$8,$C$9,$C$10,,,,,,,,,"False")</t>
  </si>
  <si>
    <t>=-GL("Cell","Balance",,H$13,H$14,$C40,$C$8,$C$9,$C$10,,,,,,,,,"False")</t>
  </si>
  <si>
    <t>=-GL("Cell","Balance",,I$13,I$14,$C40,$C$8,$C$9,$C$10,,,,,,,,,"False")</t>
  </si>
  <si>
    <t>=-GL("Cell","Balance",,J$13,J$14,$C40,$C$8,$C$9,$C$10,,,,,,,,,"False")</t>
  </si>
  <si>
    <t>=-GL("Cell","Balance",,K$13,K$14,$C40,$C$8,$C$9,$C$10,,,,,,,,,"False")</t>
  </si>
  <si>
    <t>=-GL("Cell","Balance",,L$13,L$14,$C40,$C$8,$C$9,$C$10,,,,,,,,,"False")</t>
  </si>
  <si>
    <t>=-GL("Cell","Balance",,M$13,M$14,$C40,$C$8,$C$9,$C$10,,,,,,,,,"False")</t>
  </si>
  <si>
    <t>=-GL("Cell","Balance",,N$13,N$14,$C40,$C$8,$C$9,$C$10,,,,,,,,,"False")</t>
  </si>
  <si>
    <t>=-GL("Cell","Balance",,O$13,O$14,$C40,$C$8,$C$9,$C$10,,,,,,,,,"False")</t>
  </si>
  <si>
    <t>=-GL("Cell","Balance",,P$13,P$14,$C40,$C$8,$C$9,$C$10,,,,,,,,,"False")</t>
  </si>
  <si>
    <t>=-GL("Cell","Balance",,Q$13,Q$14,$C40,$C$8,$C$9,$C$10,,,,,,,,,"False")</t>
  </si>
  <si>
    <t>=-GL("Cell","Balance",,R$13,R$14,$C40,$C$8,$C$9,$C$10,,,,,,,,,"False")</t>
  </si>
  <si>
    <t>=-GL("Cell","Balance",,S$13,S$14,$C40,$C$8,$C$9,$C$10,,,,,,,,,"False")</t>
  </si>
  <si>
    <t>=GL("Cell","CategoryName",,,,C41)</t>
  </si>
  <si>
    <t>=-GL("Cell","Balance",,G$13,G$14,$C41,$C$8,$C$9,$C$10,,,,,,,,,"False")</t>
  </si>
  <si>
    <t>=-GL("Cell","Balance",,H$13,H$14,$C41,$C$8,$C$9,$C$10,,,,,,,,,"False")</t>
  </si>
  <si>
    <t>=-GL("Cell","Balance",,I$13,I$14,$C41,$C$8,$C$9,$C$10,,,,,,,,,"False")</t>
  </si>
  <si>
    <t>=-GL("Cell","Balance",,J$13,J$14,$C41,$C$8,$C$9,$C$10,,,,,,,,,"False")</t>
  </si>
  <si>
    <t>=-GL("Cell","Balance",,K$13,K$14,$C41,$C$8,$C$9,$C$10,,,,,,,,,"False")</t>
  </si>
  <si>
    <t>=-GL("Cell","Balance",,L$13,L$14,$C41,$C$8,$C$9,$C$10,,,,,,,,,"False")</t>
  </si>
  <si>
    <t>=-GL("Cell","Balance",,M$13,M$14,$C41,$C$8,$C$9,$C$10,,,,,,,,,"False")</t>
  </si>
  <si>
    <t>=-GL("Cell","Balance",,N$13,N$14,$C41,$C$8,$C$9,$C$10,,,,,,,,,"False")</t>
  </si>
  <si>
    <t>=-GL("Cell","Balance",,O$13,O$14,$C41,$C$8,$C$9,$C$10,,,,,,,,,"False")</t>
  </si>
  <si>
    <t>=-GL("Cell","Balance",,P$13,P$14,$C41,$C$8,$C$9,$C$10,,,,,,,,,"False")</t>
  </si>
  <si>
    <t>=-GL("Cell","Balance",,Q$13,Q$14,$C41,$C$8,$C$9,$C$10,,,,,,,,,"False")</t>
  </si>
  <si>
    <t>=-GL("Cell","Balance",,R$13,R$14,$C41,$C$8,$C$9,$C$10,,,,,,,,,"False")</t>
  </si>
  <si>
    <t>=-GL("Cell","Balance",,S$13,S$14,$C41,$C$8,$C$9,$C$10,,,,,,,,,"False")</t>
  </si>
  <si>
    <t>=SUM(G39:G41)</t>
  </si>
  <si>
    <t>=SUM(H39:H41)</t>
  </si>
  <si>
    <t>=SUM(I39:I41)</t>
  </si>
  <si>
    <t>=SUM(J39:J41)</t>
  </si>
  <si>
    <t>=SUM(K39:K41)</t>
  </si>
  <si>
    <t>=SUM(L39:L41)</t>
  </si>
  <si>
    <t>=SUM(M39:M41)</t>
  </si>
  <si>
    <t>=SUM(N39:N41)</t>
  </si>
  <si>
    <t>=SUM(O39:O41)</t>
  </si>
  <si>
    <t>=SUM(P39:P41)</t>
  </si>
  <si>
    <t>=SUM(Q39:Q41)</t>
  </si>
  <si>
    <t>=SUM(R39:R41)</t>
  </si>
  <si>
    <t>=SUM(S39:S41)</t>
  </si>
  <si>
    <t>=G36+G42</t>
  </si>
  <si>
    <t>=H36+H42</t>
  </si>
  <si>
    <t>=I36+I42</t>
  </si>
  <si>
    <t>=J36+J42</t>
  </si>
  <si>
    <t>=K36+K42</t>
  </si>
  <si>
    <t>=L36+L42</t>
  </si>
  <si>
    <t>=M36+M42</t>
  </si>
  <si>
    <t>=N36+N42</t>
  </si>
  <si>
    <t>=O36+O42</t>
  </si>
  <si>
    <t>=P36+P42</t>
  </si>
  <si>
    <t>=Q36+Q42</t>
  </si>
  <si>
    <t>=R36+R42</t>
  </si>
  <si>
    <t>=S36+S42</t>
  </si>
  <si>
    <t>=GL("Cell","CategoryName",,,,C47)</t>
  </si>
  <si>
    <t>=-GL("Cell","Balance",,G$13,G$14,$C47,$C$8,$C$9,$C$10,,,,,,,,,"False")</t>
  </si>
  <si>
    <t>=-GL("Cell","Balance",,H$13,H$14,$C47,$C$8,$C$9,$C$10,,,,,,,,,"False")</t>
  </si>
  <si>
    <t>=-GL("Cell","Balance",,I$13,I$14,$C47,$C$8,$C$9,$C$10,,,,,,,,,"False")</t>
  </si>
  <si>
    <t>=-GL("Cell","Balance",,J$13,J$14,$C47,$C$8,$C$9,$C$10,,,,,,,,,"False")</t>
  </si>
  <si>
    <t>=-GL("Cell","Balance",,K$13,K$14,$C47,$C$8,$C$9,$C$10,,,,,,,,,"False")</t>
  </si>
  <si>
    <t>=-GL("Cell","Balance",,L$13,L$14,$C47,$C$8,$C$9,$C$10,,,,,,,,,"False")</t>
  </si>
  <si>
    <t>=-GL("Cell","Balance",,M$13,M$14,$C47,$C$8,$C$9,$C$10,,,,,,,,,"False")</t>
  </si>
  <si>
    <t>=-GL("Cell","Balance",,N$13,N$14,$C47,$C$8,$C$9,$C$10,,,,,,,,,"False")</t>
  </si>
  <si>
    <t>=-GL("Cell","Balance",,O$13,O$14,$C47,$C$8,$C$9,$C$10,,,,,,,,,"False")</t>
  </si>
  <si>
    <t>=-GL("Cell","Balance",,P$13,P$14,$C47,$C$8,$C$9,$C$10,,,,,,,,,"False")</t>
  </si>
  <si>
    <t>=-GL("Cell","Balance",,Q$13,Q$14,$C47,$C$8,$C$9,$C$10,,,,,,,,,"False")</t>
  </si>
  <si>
    <t>=-GL("Cell","Balance",,R$13,R$14,$C47,$C$8,$C$9,$C$10,,,,,,,,,"False")</t>
  </si>
  <si>
    <t>=-GL("Cell","Balance",,S$13,S$14,$C47,$C$8,$C$9,$C$10,,,,,,,,,"False")</t>
  </si>
  <si>
    <t>=G44+G47</t>
  </si>
  <si>
    <t>=H44+H47</t>
  </si>
  <si>
    <t>=I44+I47</t>
  </si>
  <si>
    <t>=J44+J47</t>
  </si>
  <si>
    <t>=K44+K47</t>
  </si>
  <si>
    <t>=L44+L47</t>
  </si>
  <si>
    <t>=M44+M47</t>
  </si>
  <si>
    <t>=N44+N47</t>
  </si>
  <si>
    <t>=O44+O47</t>
  </si>
  <si>
    <t>=P44+P47</t>
  </si>
  <si>
    <t>=Q44+Q47</t>
  </si>
  <si>
    <t>=R44+R47</t>
  </si>
  <si>
    <t>=S44+S47</t>
  </si>
  <si>
    <t>="100"</t>
  </si>
  <si>
    <t>="200"</t>
  </si>
  <si>
    <t>="300"</t>
  </si>
  <si>
    <t>="400"</t>
  </si>
  <si>
    <t>="500"</t>
  </si>
  <si>
    <t>="600"</t>
  </si>
  <si>
    <t>="999"</t>
  </si>
  <si>
    <t>="2016"</t>
  </si>
  <si>
    <t>=IF(Separate_sheet=B9,C2,"*")</t>
  </si>
  <si>
    <t>=IF(Separate_sheet=B10,C2,"*")</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</si>
  <si>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</si>
  <si>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</si>
  <si>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</si>
  <si>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</si>
  <si>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</si>
  <si>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</si>
  <si>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</si>
  <si>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</si>
  <si>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</si>
  <si>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</si>
  <si>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</si>
  <si>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</si>
  <si>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</si>
  <si>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</si>
  <si>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</si>
  <si>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</si>
  <si>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</si>
  <si>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creates an income statement by month for a specified year.  It creates a separate worksheet for each value in an account segment (the user can specify whether to use Segment1, Segment2 or Segment3 from their account range).  It also creates a consolidation worksheet which includes data from all accounts.</t>
  </si>
  <si>
    <t>�</t>
  </si>
  <si>
    <t>Auto+Hide+HideSheet+Formulas=Sheet2,Sheet3+FormulasOnly</t>
  </si>
  <si>
    <t>Auto+Hide+Values+Formulas=Sheet4,Sheet5+FormulasOnly</t>
  </si>
  <si>
    <t>Auto+Hide+Formulas=Sheet6,Sheet7+FormulasOnly</t>
  </si>
  <si>
    <t>Auto+Hide+HideSheet+Formulas=Sheet15,Sheet2,Sheet3</t>
  </si>
  <si>
    <t>Auto+Hide+HideSheet+Formulas=Sheet15,Sheet2,Sheet3+FormulasOnly</t>
  </si>
  <si>
    <t>Auto+Hide+Values+Formulas=Sheet16,Sheet4,Sheet5</t>
  </si>
  <si>
    <t>Auto+Hide+Values+Formulas=Sheet16,Sheet4,Sheet5+FormulasOnly</t>
  </si>
  <si>
    <t>Auto+Hide+Formulas=Sheet17,Sheet6,Sheet7</t>
  </si>
  <si>
    <t>Auto+Hide+Formulas=Sheet17,Sheet6,Sheet7+FormulasOnly</t>
  </si>
  <si>
    <t>Auto+Hide+Formulas=Sheet18,Sheet6,Sheet7+AutoSheet</t>
  </si>
  <si>
    <t>Auto+Hide+Formulas=Sheet18,Sheet6,Sheet7+AutoSheet+FormulasOnly</t>
  </si>
  <si>
    <t>Auto+Hide+Formulas=Sheet19,Sheet6,Sheet7+AutoSheet</t>
  </si>
  <si>
    <t>Auto+Hide+Formulas=Sheet19,Sheet6,Sheet7+AutoSheet+FormulasOnly</t>
  </si>
  <si>
    <t>Auto+Hide+Formulas=Sheet20,Sheet6,Sheet7+AutoSheet</t>
  </si>
  <si>
    <t>Auto+Hide+Formulas=Sheet20,Sheet6,Sheet7+AutoSheet+FormulasOnly</t>
  </si>
  <si>
    <t>Auto+Hide+Formulas=Sheet21,Sheet6,Sheet7+AutoSheet</t>
  </si>
  <si>
    <t>Auto+Hide+Formulas=Sheet21,Sheet6,Sheet7+AutoSheet+FormulasOnly</t>
  </si>
  <si>
    <t>Auto+Hide+Formulas=Sheet22,Sheet6,Sheet7+AutoSheet</t>
  </si>
  <si>
    <t>Auto+Hide+Formulas=Sheet22,Sheet6,Sheet7+AutoSheet+FormulasOnly</t>
  </si>
  <si>
    <t>Auto+Hide+Formulas=Sheet23,Sheet6,Sheet7+AutoSheet</t>
  </si>
  <si>
    <t>Auto+Hide+Formulas=Sheet23,Sheet6,Sheet7+AutoSheet+FormulasOnly</t>
  </si>
  <si>
    <t>Auto+Hide+Formulas=Sheet24,Sheet6,Sheet7+AutoSheet</t>
  </si>
  <si>
    <t>Auto+Hide+Formulas=Sheet24,Sheet6,Sheet7+AutoSheet+FormulasOnly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</si>
</sst>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sz val="11"/>
      <color rgb="FFA6A6A6"/>
      <name val="Calibri"/>
      <family val="2"/>
      <scheme val="minor"/>
    </font>
    <font>
      <b/>
      <sz val="11"/>
      <color rgb="FF000000"/>
      <name val="Calibri"/>
      <family val="2"/>
      <scheme val="minor"/>
    </font>
    <font>
      <sz val="11"/>
      <color rgb="FF000000"/>
      <name val="Calibri"/>
      <family val="2"/>
      <scheme val="minor"/>
    </font>
    <font>
      <sz val="11"/>
      <color theme="0" tint="-0.249977111117893"/>
      <name val="Calibri"/>
      <family val="2"/>
      <scheme val="minor"/>
    </font>
    <font>
      <sz val="11"/>
      <color theme="0" tint="-0.34998626667073579"/>
      <name val="Calibri"/>
      <family val="2"/>
      <scheme val="minor"/>
    </font>
    <font>
      <b/>
      <sz val="11"/>
      <color rgb="FFFFFFFF"/>
      <name val="Calibri"/>
      <family val="2"/>
      <scheme val="minor"/>
    </font>
    <font>
      <b/>
      <sz val="14"/>
      <color rgb="FFFFFFFF"/>
      <name val="Calibri"/>
      <family val="2"/>
      <scheme val="minor"/>
    </font>
    <font>
      <sz val="11"/>
      <color rgb="FF808080"/>
      <name val="Calibri"/>
      <family val="2"/>
      <scheme val="minor"/>
    </font>
    <font>
      <b/>
      <sz val="12"/>
      <color theme="3"/>
      <name val="Calibri"/>
      <family val="2"/>
      <scheme val="minor"/>
    </font>
    <font>
      <b/>
      <sz val="14"/>
      <color theme="1"/>
      <name val="Calibri"/>
      <family val="2"/>
      <scheme val="minor"/>
    </font>
    <font>
      <sz val="10"/>
      <name val="Arial"/>
      <family val="2"/>
    </font>
    <font>
      <u/>
      <sz val="10"/>
      <color indexed="12"/>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7">
    <fill>
      <patternFill patternType="none"/>
    </fill>
    <fill>
      <patternFill patternType="gray125"/>
    </fill>
    <fill>
      <patternFill patternType="solid">
        <fgColor rgb="FFB8CCE4"/>
        <bgColor indexed="64"/>
      </patternFill>
    </fill>
    <fill>
      <patternFill patternType="solid">
        <fgColor rgb="FF4F81BD"/>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22">
    <border>
      <left/>
      <right/>
      <top/>
      <bottom/>
      <diagonal/>
    </border>
    <border>
      <left/>
      <right/>
      <top/>
      <bottom style="thick">
        <color theme="4" tint="0.499984740745262"/>
      </bottom>
      <diagonal/>
    </border>
    <border>
      <left/>
      <right/>
      <top style="thin">
        <color theme="4"/>
      </top>
      <bottom style="double">
        <color theme="4"/>
      </bottom>
      <diagonal/>
    </border>
    <border>
      <left style="thin">
        <color indexed="64"/>
      </left>
      <right/>
      <top style="thin">
        <color indexed="64"/>
      </top>
      <bottom/>
      <diagonal/>
    </border>
    <border>
      <left style="thin">
        <color rgb="FF000000"/>
      </left>
      <right/>
      <top style="thin">
        <color indexed="64"/>
      </top>
      <bottom/>
      <diagonal/>
    </border>
    <border>
      <left style="thin">
        <color rgb="FF000000"/>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4"/>
      </left>
      <right/>
      <top/>
      <bottom/>
      <diagonal/>
    </border>
    <border>
      <left style="thin">
        <color theme="4"/>
      </left>
      <right style="thin">
        <color theme="4"/>
      </right>
      <top/>
      <bottom/>
      <diagonal/>
    </border>
    <border>
      <left style="thin">
        <color theme="4"/>
      </left>
      <right style="thin">
        <color theme="4"/>
      </right>
      <top style="thin">
        <color theme="4"/>
      </top>
      <bottom/>
      <diagonal/>
    </border>
    <border>
      <left/>
      <right/>
      <top style="thin">
        <color theme="4"/>
      </top>
      <bottom/>
      <diagonal/>
    </border>
    <border>
      <left style="thin">
        <color theme="4"/>
      </left>
      <right style="thin">
        <color theme="4"/>
      </right>
      <top/>
      <bottom style="thin">
        <color theme="4"/>
      </bottom>
      <diagonal/>
    </border>
    <border>
      <left/>
      <right/>
      <top/>
      <bottom style="thin">
        <color theme="4"/>
      </bottom>
      <diagonal/>
    </border>
    <border>
      <left style="thin">
        <color theme="4"/>
      </left>
      <right style="thin">
        <color theme="4"/>
      </right>
      <top style="thin">
        <color theme="4"/>
      </top>
      <bottom style="double">
        <color theme="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15" fillId="0" borderId="0"/>
    <xf numFmtId="0" fontId="2" fillId="0" borderId="0" applyNumberFormat="0" applyFill="0" applyBorder="0" applyAlignment="0" applyProtection="0"/>
    <xf numFmtId="0" fontId="16" fillId="0" borderId="0" applyNumberFormat="0" applyFill="0" applyBorder="0" applyAlignment="0" applyProtection="0">
      <alignment vertical="top"/>
      <protection locked="0"/>
    </xf>
  </cellStyleXfs>
  <cellXfs count="68">
    <xf numFmtId="0" fontId="0" fillId="0" borderId="0" xfId="0"/>
    <xf numFmtId="0" fontId="5" fillId="0" borderId="0" xfId="0" applyNumberFormat="1" applyFont="1" applyAlignment="1"/>
    <xf numFmtId="0" fontId="5" fillId="0" borderId="0" xfId="0" applyNumberFormat="1" applyFont="1" applyAlignment="1">
      <alignment horizontal="right"/>
    </xf>
    <xf numFmtId="0" fontId="6" fillId="2" borderId="3" xfId="0" applyNumberFormat="1" applyFont="1" applyFill="1" applyBorder="1" applyAlignment="1">
      <alignment horizontal="left"/>
    </xf>
    <xf numFmtId="0" fontId="6" fillId="2" borderId="4" xfId="0" applyNumberFormat="1" applyFont="1" applyFill="1" applyBorder="1" applyAlignment="1">
      <alignment horizontal="right"/>
    </xf>
    <xf numFmtId="0" fontId="6" fillId="2" borderId="5" xfId="0" applyNumberFormat="1" applyFont="1" applyFill="1" applyBorder="1" applyAlignment="1">
      <alignment horizontal="right"/>
    </xf>
    <xf numFmtId="0" fontId="7" fillId="0" borderId="6" xfId="0" applyNumberFormat="1" applyFont="1" applyBorder="1" applyAlignment="1"/>
    <xf numFmtId="0" fontId="0" fillId="0" borderId="0" xfId="0" applyBorder="1"/>
    <xf numFmtId="0" fontId="0" fillId="0" borderId="7" xfId="0" applyBorder="1"/>
    <xf numFmtId="0" fontId="0" fillId="0" borderId="8" xfId="0" applyBorder="1"/>
    <xf numFmtId="0" fontId="0" fillId="0" borderId="9" xfId="0" applyBorder="1"/>
    <xf numFmtId="0" fontId="0" fillId="0" borderId="10" xfId="0" applyBorder="1"/>
    <xf numFmtId="0" fontId="6" fillId="2" borderId="11" xfId="0" applyNumberFormat="1" applyFont="1" applyFill="1" applyBorder="1" applyAlignment="1">
      <alignment horizontal="right"/>
    </xf>
    <xf numFmtId="0" fontId="0" fillId="0" borderId="3" xfId="0" applyBorder="1" applyAlignment="1">
      <alignment horizontal="right"/>
    </xf>
    <xf numFmtId="0" fontId="0" fillId="0" borderId="12" xfId="0" applyBorder="1" applyAlignment="1">
      <alignment horizontal="right"/>
    </xf>
    <xf numFmtId="0" fontId="0" fillId="0" borderId="8" xfId="0" applyBorder="1" applyAlignment="1">
      <alignment horizontal="right"/>
    </xf>
    <xf numFmtId="0" fontId="0" fillId="0" borderId="13" xfId="0" applyBorder="1" applyAlignment="1">
      <alignment horizontal="right"/>
    </xf>
    <xf numFmtId="0" fontId="8" fillId="0" borderId="0" xfId="0" applyFont="1"/>
    <xf numFmtId="0" fontId="9" fillId="0" borderId="0" xfId="0" applyFont="1"/>
    <xf numFmtId="0" fontId="4" fillId="0" borderId="0" xfId="0" applyFont="1"/>
    <xf numFmtId="0" fontId="2" fillId="0" borderId="0" xfId="2"/>
    <xf numFmtId="0" fontId="10" fillId="3" borderId="14" xfId="0" applyNumberFormat="1" applyFont="1" applyFill="1" applyBorder="1" applyAlignment="1">
      <alignment horizontal="center"/>
    </xf>
    <xf numFmtId="0" fontId="10" fillId="3" borderId="0" xfId="0" applyNumberFormat="1" applyFont="1" applyFill="1" applyAlignment="1">
      <alignment horizontal="center"/>
    </xf>
    <xf numFmtId="0" fontId="11" fillId="3" borderId="0" xfId="0" applyNumberFormat="1" applyFont="1" applyFill="1" applyAlignment="1">
      <alignment horizontal="center"/>
    </xf>
    <xf numFmtId="14" fontId="12" fillId="0" borderId="14" xfId="0" applyNumberFormat="1" applyFont="1" applyBorder="1" applyAlignment="1">
      <alignment horizontal="center"/>
    </xf>
    <xf numFmtId="14" fontId="12" fillId="0" borderId="0" xfId="0" applyNumberFormat="1" applyFont="1" applyAlignment="1">
      <alignment horizontal="center"/>
    </xf>
    <xf numFmtId="14" fontId="4" fillId="0" borderId="15" xfId="0" applyNumberFormat="1" applyFont="1" applyBorder="1"/>
    <xf numFmtId="0" fontId="3" fillId="4" borderId="16" xfId="3" applyFill="1" applyBorder="1"/>
    <xf numFmtId="0" fontId="0" fillId="4" borderId="0" xfId="0" applyFill="1" applyBorder="1"/>
    <xf numFmtId="0" fontId="0" fillId="4" borderId="0" xfId="0" applyFill="1"/>
    <xf numFmtId="0" fontId="4" fillId="4" borderId="15" xfId="0" applyFont="1" applyFill="1" applyBorder="1"/>
    <xf numFmtId="0" fontId="0" fillId="0" borderId="15" xfId="0" applyBorder="1"/>
    <xf numFmtId="164" fontId="0" fillId="0" borderId="0" xfId="1" applyNumberFormat="1" applyFont="1" applyBorder="1"/>
    <xf numFmtId="164" fontId="0" fillId="0" borderId="0" xfId="1" applyNumberFormat="1" applyFont="1"/>
    <xf numFmtId="164" fontId="4" fillId="0" borderId="15" xfId="1" applyNumberFormat="1" applyFont="1" applyBorder="1"/>
    <xf numFmtId="0" fontId="4" fillId="0" borderId="16" xfId="0" applyFont="1" applyBorder="1"/>
    <xf numFmtId="164" fontId="4" fillId="0" borderId="17" xfId="0" applyNumberFormat="1" applyFont="1" applyBorder="1"/>
    <xf numFmtId="164" fontId="4" fillId="0" borderId="16" xfId="0" applyNumberFormat="1" applyFont="1" applyBorder="1"/>
    <xf numFmtId="0" fontId="4" fillId="0" borderId="15" xfId="0" applyFont="1" applyBorder="1"/>
    <xf numFmtId="164" fontId="4" fillId="0" borderId="0" xfId="0" applyNumberFormat="1" applyFont="1" applyBorder="1"/>
    <xf numFmtId="164" fontId="4" fillId="0" borderId="15" xfId="0" applyNumberFormat="1" applyFont="1" applyBorder="1"/>
    <xf numFmtId="0" fontId="3" fillId="4" borderId="15" xfId="3" applyFill="1" applyBorder="1"/>
    <xf numFmtId="0" fontId="3" fillId="0" borderId="15" xfId="3" applyBorder="1"/>
    <xf numFmtId="0" fontId="13" fillId="4" borderId="18" xfId="3" applyFont="1" applyFill="1" applyBorder="1"/>
    <xf numFmtId="164" fontId="4" fillId="4" borderId="19" xfId="0" applyNumberFormat="1" applyFont="1" applyFill="1" applyBorder="1"/>
    <xf numFmtId="164" fontId="4" fillId="4" borderId="18" xfId="0" applyNumberFormat="1" applyFont="1" applyFill="1" applyBorder="1"/>
    <xf numFmtId="0" fontId="13" fillId="0" borderId="15" xfId="3" applyFont="1" applyBorder="1"/>
    <xf numFmtId="164" fontId="4" fillId="4" borderId="0" xfId="0" applyNumberFormat="1" applyFont="1" applyFill="1" applyBorder="1"/>
    <xf numFmtId="164" fontId="4" fillId="4" borderId="15" xfId="0" applyNumberFormat="1" applyFont="1" applyFill="1" applyBorder="1"/>
    <xf numFmtId="164" fontId="0" fillId="4" borderId="0" xfId="1" applyNumberFormat="1" applyFont="1" applyFill="1" applyBorder="1"/>
    <xf numFmtId="164" fontId="0" fillId="4" borderId="0" xfId="1" applyNumberFormat="1" applyFont="1" applyFill="1"/>
    <xf numFmtId="164" fontId="4" fillId="4" borderId="15" xfId="1" applyNumberFormat="1" applyFont="1" applyFill="1" applyBorder="1"/>
    <xf numFmtId="0" fontId="14" fillId="4" borderId="20" xfId="4" applyFont="1" applyFill="1" applyBorder="1"/>
    <xf numFmtId="164" fontId="14" fillId="4" borderId="2" xfId="4" applyNumberFormat="1" applyFont="1" applyFill="1" applyBorder="1"/>
    <xf numFmtId="164" fontId="14" fillId="4" borderId="2" xfId="4" applyNumberFormat="1" applyFont="1" applyFill="1"/>
    <xf numFmtId="164" fontId="14" fillId="4" borderId="20" xfId="4" applyNumberFormat="1" applyFont="1" applyFill="1" applyBorder="1"/>
    <xf numFmtId="0" fontId="9" fillId="5" borderId="0" xfId="0" applyFont="1" applyFill="1"/>
    <xf numFmtId="0" fontId="8" fillId="5" borderId="0" xfId="0" applyFont="1" applyFill="1"/>
    <xf numFmtId="0" fontId="0" fillId="0" borderId="0" xfId="0" quotePrefix="1"/>
    <xf numFmtId="0" fontId="0" fillId="6" borderId="21" xfId="0" applyFill="1" applyBorder="1" applyAlignment="1">
      <alignment vertical="top" wrapText="1"/>
    </xf>
    <xf numFmtId="0" fontId="2" fillId="0" borderId="0" xfId="6"/>
    <xf numFmtId="0" fontId="17" fillId="0" borderId="0" xfId="0" applyFont="1"/>
    <xf numFmtId="0" fontId="17" fillId="0" borderId="0" xfId="0" applyFont="1" applyAlignment="1">
      <alignment vertical="top"/>
    </xf>
    <xf numFmtId="0" fontId="17" fillId="0" borderId="0" xfId="0" applyFont="1" applyAlignment="1">
      <alignment vertical="top" wrapText="1"/>
    </xf>
    <xf numFmtId="0" fontId="18" fillId="0" borderId="0" xfId="0" applyFont="1" applyAlignment="1">
      <alignment vertical="top"/>
    </xf>
    <xf numFmtId="0" fontId="19" fillId="0" borderId="0" xfId="0" applyFont="1" applyAlignment="1">
      <alignment vertical="top"/>
    </xf>
    <xf numFmtId="0" fontId="20" fillId="0" borderId="0" xfId="0" applyFont="1" applyAlignment="1">
      <alignment vertical="top"/>
    </xf>
    <xf numFmtId="0" fontId="16" fillId="0" borderId="0" xfId="7" applyAlignment="1" applyProtection="1">
      <alignment vertical="top"/>
    </xf>
  </cellXfs>
  <cellStyles count="8">
    <cellStyle name="Comma" xfId="1" builtinId="3"/>
    <cellStyle name="Heading 2" xfId="3" builtinId="17"/>
    <cellStyle name="Hyperlink 3" xfId="7"/>
    <cellStyle name="Normal" xfId="0" builtinId="0"/>
    <cellStyle name="Normal 2 4" xfId="5"/>
    <cellStyle name="Title" xfId="2" builtinId="15"/>
    <cellStyle name="Title 2" xfId="6"/>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9"/>
  <sheetViews>
    <sheetView showGridLines="0" tabSelected="1" workbookViewId="0"/>
  </sheetViews>
  <sheetFormatPr defaultColWidth="9.140625" defaultRowHeight="14.25" x14ac:dyDescent="0.25"/>
  <cols>
    <col min="1" max="1" width="3.42578125" style="61" hidden="1" customWidth="1"/>
    <col min="2" max="2" width="10.28515625" style="61" customWidth="1"/>
    <col min="3" max="3" width="27.140625" style="62" customWidth="1"/>
    <col min="4" max="4" width="77.28515625" style="63" customWidth="1"/>
    <col min="5" max="5" width="36.42578125" style="61" customWidth="1"/>
    <col min="6" max="16384" width="9.140625" style="61"/>
  </cols>
  <sheetData>
    <row r="1" spans="1:5" hidden="1" x14ac:dyDescent="0.25">
      <c r="A1" s="61" t="s">
        <v>29</v>
      </c>
    </row>
    <row r="7" spans="1:5" ht="30.75" x14ac:dyDescent="0.25">
      <c r="C7" s="64" t="s">
        <v>39</v>
      </c>
    </row>
    <row r="9" spans="1:5" x14ac:dyDescent="0.25">
      <c r="C9" s="65"/>
    </row>
    <row r="10" spans="1:5" ht="57" x14ac:dyDescent="0.25">
      <c r="C10" s="66" t="s">
        <v>40</v>
      </c>
      <c r="D10" s="63" t="s">
        <v>780</v>
      </c>
    </row>
    <row r="11" spans="1:5" x14ac:dyDescent="0.25">
      <c r="C11" s="66"/>
    </row>
    <row r="12" spans="1:5" ht="15" thickBot="1" x14ac:dyDescent="0.3">
      <c r="C12" s="66" t="s">
        <v>41</v>
      </c>
      <c r="D12" s="63" t="s">
        <v>763</v>
      </c>
    </row>
    <row r="13" spans="1:5" ht="30.75" thickBot="1" x14ac:dyDescent="0.3">
      <c r="C13" s="66"/>
      <c r="D13" s="59" t="s">
        <v>47</v>
      </c>
    </row>
    <row r="14" spans="1:5" x14ac:dyDescent="0.25">
      <c r="C14" s="66"/>
    </row>
    <row r="15" spans="1:5" ht="57" x14ac:dyDescent="0.25">
      <c r="C15" s="66" t="s">
        <v>42</v>
      </c>
      <c r="D15" s="63" t="s">
        <v>764</v>
      </c>
      <c r="E15" s="67" t="s">
        <v>765</v>
      </c>
    </row>
    <row r="16" spans="1:5" x14ac:dyDescent="0.25">
      <c r="C16" s="66"/>
      <c r="E16" s="62"/>
    </row>
    <row r="17" spans="3:5" ht="28.5" x14ac:dyDescent="0.25">
      <c r="C17" s="66" t="s">
        <v>766</v>
      </c>
      <c r="D17" s="63" t="s">
        <v>767</v>
      </c>
      <c r="E17" s="67" t="s">
        <v>768</v>
      </c>
    </row>
    <row r="18" spans="3:5" x14ac:dyDescent="0.25">
      <c r="C18" s="66"/>
      <c r="E18" s="62"/>
    </row>
    <row r="19" spans="3:5" ht="57" x14ac:dyDescent="0.25">
      <c r="C19" s="66" t="s">
        <v>769</v>
      </c>
      <c r="D19" s="63" t="s">
        <v>770</v>
      </c>
      <c r="E19" s="67" t="s">
        <v>771</v>
      </c>
    </row>
    <row r="20" spans="3:5" x14ac:dyDescent="0.25">
      <c r="C20" s="66"/>
      <c r="E20" s="62"/>
    </row>
    <row r="21" spans="3:5" ht="30.75" customHeight="1" x14ac:dyDescent="0.25">
      <c r="C21" s="66" t="s">
        <v>43</v>
      </c>
      <c r="D21" s="63" t="s">
        <v>772</v>
      </c>
      <c r="E21" s="67" t="s">
        <v>773</v>
      </c>
    </row>
    <row r="22" spans="3:5" x14ac:dyDescent="0.25">
      <c r="C22" s="66"/>
      <c r="E22" s="62"/>
    </row>
    <row r="23" spans="3:5" ht="14.25" customHeight="1" x14ac:dyDescent="0.25">
      <c r="C23" s="66" t="s">
        <v>44</v>
      </c>
      <c r="D23" s="63" t="s">
        <v>774</v>
      </c>
      <c r="E23" s="67" t="s">
        <v>775</v>
      </c>
    </row>
    <row r="24" spans="3:5" x14ac:dyDescent="0.25">
      <c r="C24" s="66"/>
      <c r="E24" s="62"/>
    </row>
    <row r="25" spans="3:5" ht="15" customHeight="1" x14ac:dyDescent="0.25">
      <c r="C25" s="66" t="s">
        <v>30</v>
      </c>
      <c r="D25" s="63" t="s">
        <v>776</v>
      </c>
      <c r="E25" s="67" t="s">
        <v>777</v>
      </c>
    </row>
    <row r="26" spans="3:5" x14ac:dyDescent="0.25">
      <c r="C26" s="66"/>
    </row>
    <row r="27" spans="3:5" ht="71.25" x14ac:dyDescent="0.25">
      <c r="C27" s="66" t="s">
        <v>45</v>
      </c>
      <c r="D27" s="63" t="s">
        <v>778</v>
      </c>
    </row>
    <row r="28" spans="3:5" x14ac:dyDescent="0.25">
      <c r="C28" s="66"/>
    </row>
    <row r="29" spans="3:5" ht="17.25" customHeight="1" x14ac:dyDescent="0.25">
      <c r="C29" s="66" t="s">
        <v>46</v>
      </c>
      <c r="D29" s="63" t="s">
        <v>779</v>
      </c>
    </row>
  </sheetData>
  <hyperlinks>
    <hyperlink ref="E21" r:id="rId1"/>
    <hyperlink ref="E17" r:id="rId2"/>
    <hyperlink ref="E15" r:id="rId3"/>
    <hyperlink ref="E25" r:id="rId4"/>
    <hyperlink ref="E19" r:id="rId5"/>
    <hyperlink ref="E23" r:id="rId6"/>
  </hyperlinks>
  <pageMargins left="0.7" right="0.7" top="0.75" bottom="0.75" header="0.3" footer="0.3"/>
  <pageSetup scale="71" orientation="landscape"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3" width="9.140625" hidden="1" customWidth="1"/>
    <col min="5" max="5" width="37.140625" bestFit="1" customWidth="1"/>
    <col min="6" max="6" width="25.7109375" customWidth="1"/>
    <col min="7" max="18" width="14.5703125" bestFit="1" customWidth="1"/>
    <col min="19" max="19" width="16.7109375" bestFit="1" customWidth="1"/>
  </cols>
  <sheetData>
    <row r="1" spans="1:59" hidden="1" x14ac:dyDescent="0.25">
      <c r="A1" s="18" t="s">
        <v>801</v>
      </c>
      <c r="B1" s="18" t="s">
        <v>31</v>
      </c>
      <c r="C1" s="17" t="s">
        <v>11</v>
      </c>
      <c r="D1" s="18"/>
      <c r="E1" s="18" t="s">
        <v>12</v>
      </c>
      <c r="F1" s="18"/>
      <c r="G1" s="18" t="s">
        <v>13</v>
      </c>
      <c r="H1" s="18" t="s">
        <v>13</v>
      </c>
      <c r="I1" s="18" t="s">
        <v>13</v>
      </c>
      <c r="J1" s="18" t="s">
        <v>13</v>
      </c>
      <c r="K1" s="18" t="s">
        <v>13</v>
      </c>
      <c r="L1" s="18" t="s">
        <v>13</v>
      </c>
      <c r="M1" s="18" t="s">
        <v>13</v>
      </c>
      <c r="N1" s="18" t="s">
        <v>13</v>
      </c>
      <c r="O1" s="18" t="s">
        <v>13</v>
      </c>
      <c r="P1" s="18" t="s">
        <v>13</v>
      </c>
      <c r="Q1" s="18" t="s">
        <v>13</v>
      </c>
      <c r="R1" s="18" t="s">
        <v>13</v>
      </c>
      <c r="S1" s="18" t="s">
        <v>13</v>
      </c>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row>
    <row r="2" spans="1:59" hidden="1" x14ac:dyDescent="0.25">
      <c r="A2" s="18" t="s">
        <v>11</v>
      </c>
      <c r="B2" s="56" t="s">
        <v>32</v>
      </c>
      <c r="C2" s="57" t="str">
        <f>"600"</f>
        <v>600</v>
      </c>
      <c r="D2" s="18"/>
      <c r="E2" s="18"/>
      <c r="F2" s="18"/>
      <c r="G2" s="18" t="s">
        <v>14</v>
      </c>
      <c r="H2" s="18" t="s">
        <v>14</v>
      </c>
      <c r="I2" s="18" t="s">
        <v>14</v>
      </c>
      <c r="J2" s="18" t="s">
        <v>14</v>
      </c>
      <c r="K2" s="18" t="s">
        <v>14</v>
      </c>
      <c r="L2" s="18" t="s">
        <v>14</v>
      </c>
      <c r="M2" s="18" t="s">
        <v>14</v>
      </c>
      <c r="N2" s="18" t="s">
        <v>14</v>
      </c>
      <c r="O2" s="18" t="s">
        <v>14</v>
      </c>
      <c r="P2" s="18" t="s">
        <v>14</v>
      </c>
      <c r="Q2" s="18" t="s">
        <v>14</v>
      </c>
      <c r="R2" s="18" t="s">
        <v>14</v>
      </c>
      <c r="S2" s="18" t="s">
        <v>33</v>
      </c>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row>
    <row r="3" spans="1:59" x14ac:dyDescent="0.25">
      <c r="A3" s="18"/>
      <c r="B3" s="18"/>
      <c r="C3" s="17"/>
      <c r="S3" s="19"/>
    </row>
    <row r="4" spans="1:59" ht="22.5" x14ac:dyDescent="0.3">
      <c r="A4" s="18"/>
      <c r="B4" s="18"/>
      <c r="C4" s="17"/>
      <c r="E4" s="60"/>
      <c r="F4" s="60"/>
      <c r="S4" s="19"/>
    </row>
    <row r="5" spans="1:59" ht="22.5" x14ac:dyDescent="0.3">
      <c r="A5" s="18"/>
      <c r="B5" s="18"/>
      <c r="C5" s="17"/>
      <c r="E5" s="60" t="s">
        <v>15</v>
      </c>
      <c r="F5" s="60"/>
      <c r="S5" s="19"/>
    </row>
    <row r="6" spans="1:59" ht="22.5" x14ac:dyDescent="0.3">
      <c r="A6" s="18"/>
      <c r="B6" s="18"/>
      <c r="C6" s="17"/>
      <c r="E6" s="60" t="s">
        <v>16</v>
      </c>
      <c r="F6" s="60" t="str">
        <f>Year</f>
        <v>2016</v>
      </c>
      <c r="S6" s="19"/>
    </row>
    <row r="7" spans="1:59" ht="22.5" x14ac:dyDescent="0.3">
      <c r="A7" s="18"/>
      <c r="B7" s="18" t="str">
        <f>IF(Separate_sheet="","Hide","Show")</f>
        <v>Show</v>
      </c>
      <c r="C7" s="17"/>
      <c r="E7" s="60" t="str">
        <f>"Purchasing/Receiving"</f>
        <v>Purchasing/Receiving</v>
      </c>
      <c r="F7" s="60" t="str">
        <f>C2</f>
        <v>600</v>
      </c>
      <c r="H7" s="60"/>
      <c r="S7" s="19"/>
    </row>
    <row r="8" spans="1:59" ht="22.5" hidden="1" x14ac:dyDescent="0.3">
      <c r="A8" s="18" t="s">
        <v>34</v>
      </c>
      <c r="B8" s="18" t="s">
        <v>35</v>
      </c>
      <c r="C8" s="17" t="str">
        <f>IF(Separate_sheet=B8,C2,"*")</f>
        <v>600</v>
      </c>
      <c r="E8" s="60"/>
      <c r="F8" s="60"/>
      <c r="G8" s="60"/>
      <c r="S8" s="19"/>
    </row>
    <row r="9" spans="1:59" ht="22.5" hidden="1" x14ac:dyDescent="0.3">
      <c r="A9" s="18" t="s">
        <v>34</v>
      </c>
      <c r="B9" s="18" t="s">
        <v>36</v>
      </c>
      <c r="C9" s="17" t="str">
        <f>IF(Separate_sheet=B9,C2,"*")</f>
        <v>*</v>
      </c>
      <c r="E9" s="60"/>
      <c r="F9" s="60"/>
      <c r="G9" s="60"/>
      <c r="S9" s="19"/>
    </row>
    <row r="10" spans="1:59" ht="22.5" hidden="1" x14ac:dyDescent="0.3">
      <c r="A10" s="18" t="s">
        <v>34</v>
      </c>
      <c r="B10" s="18" t="s">
        <v>37</v>
      </c>
      <c r="C10" s="17" t="str">
        <f>IF(Separate_sheet=B10,C2,"*")</f>
        <v>*</v>
      </c>
      <c r="E10" s="60"/>
      <c r="F10" s="60"/>
      <c r="G10" s="60"/>
      <c r="S10" s="19"/>
    </row>
    <row r="11" spans="1:59" x14ac:dyDescent="0.25">
      <c r="A11" s="18"/>
      <c r="B11" s="18"/>
      <c r="C11" s="17"/>
      <c r="S11" s="19"/>
    </row>
    <row r="12" spans="1:59" ht="18.75" x14ac:dyDescent="0.3">
      <c r="A12" s="18"/>
      <c r="B12" s="18"/>
      <c r="C12" s="17"/>
      <c r="G12" s="21" t="str">
        <f>TEXT(G13,"MMMM")</f>
        <v>January</v>
      </c>
      <c r="H12" s="22" t="str">
        <f>TEXT(H13,"MMMM")</f>
        <v>February</v>
      </c>
      <c r="I12" s="22" t="str">
        <f>TEXT(I13,"MMMM")</f>
        <v>March</v>
      </c>
      <c r="J12" s="22" t="str">
        <f>TEXT(J13,"MMMM")</f>
        <v>April</v>
      </c>
      <c r="K12" s="22" t="str">
        <f>TEXT(K13,"MMMM")</f>
        <v>May</v>
      </c>
      <c r="L12" s="22" t="str">
        <f>TEXT(L13,"MMMM")</f>
        <v>June</v>
      </c>
      <c r="M12" s="22" t="str">
        <f>TEXT(M13,"MMMM")</f>
        <v>July</v>
      </c>
      <c r="N12" s="22" t="str">
        <f>TEXT(N13,"MMMM")</f>
        <v>August</v>
      </c>
      <c r="O12" s="22" t="str">
        <f>TEXT(O13,"MMMM")</f>
        <v>September</v>
      </c>
      <c r="P12" s="22" t="str">
        <f>TEXT(P13,"MMMM")</f>
        <v>October</v>
      </c>
      <c r="Q12" s="22" t="str">
        <f>TEXT(Q13,"MMMM")</f>
        <v>November</v>
      </c>
      <c r="R12" s="22" t="str">
        <f>TEXT(R13,"MMMM")</f>
        <v>December</v>
      </c>
      <c r="S12" s="23" t="str">
        <f>F6</f>
        <v>2016</v>
      </c>
    </row>
    <row r="13" spans="1:59" hidden="1" x14ac:dyDescent="0.25">
      <c r="A13" s="18" t="s">
        <v>11</v>
      </c>
      <c r="B13" s="18"/>
      <c r="C13" s="17"/>
      <c r="G13" s="24">
        <f>DATE(Year,1,1)</f>
        <v>42370</v>
      </c>
      <c r="H13" s="25">
        <f>G14+1</f>
        <v>42401</v>
      </c>
      <c r="I13" s="25">
        <f>H14+1</f>
        <v>42430</v>
      </c>
      <c r="J13" s="25">
        <f>I14+1</f>
        <v>42461</v>
      </c>
      <c r="K13" s="25">
        <f>J14+1</f>
        <v>42491</v>
      </c>
      <c r="L13" s="25">
        <f>K14+1</f>
        <v>42522</v>
      </c>
      <c r="M13" s="25">
        <f>L14+1</f>
        <v>42552</v>
      </c>
      <c r="N13" s="25">
        <f>M14+1</f>
        <v>42583</v>
      </c>
      <c r="O13" s="25">
        <f>N14+1</f>
        <v>42614</v>
      </c>
      <c r="P13" s="25">
        <f>O14+1</f>
        <v>42644</v>
      </c>
      <c r="Q13" s="25">
        <f>P14+1</f>
        <v>42675</v>
      </c>
      <c r="R13" s="25">
        <f>Q14+1</f>
        <v>42705</v>
      </c>
      <c r="S13" s="26">
        <f>G13</f>
        <v>42370</v>
      </c>
    </row>
    <row r="14" spans="1:59" hidden="1" x14ac:dyDescent="0.25">
      <c r="A14" s="18" t="s">
        <v>11</v>
      </c>
      <c r="B14" s="18"/>
      <c r="C14" s="17"/>
      <c r="G14" s="24">
        <f>EOMONTH(G13,0)</f>
        <v>42400</v>
      </c>
      <c r="H14" s="25">
        <f>EOMONTH(H13,0)</f>
        <v>42429</v>
      </c>
      <c r="I14" s="25">
        <f>EOMONTH(I13,0)</f>
        <v>42460</v>
      </c>
      <c r="J14" s="25">
        <f>EOMONTH(J13,0)</f>
        <v>42490</v>
      </c>
      <c r="K14" s="25">
        <f>EOMONTH(K13,0)</f>
        <v>42521</v>
      </c>
      <c r="L14" s="25">
        <f>EOMONTH(L13,0)</f>
        <v>42551</v>
      </c>
      <c r="M14" s="25">
        <f>EOMONTH(M13,0)</f>
        <v>42582</v>
      </c>
      <c r="N14" s="25">
        <f>EOMONTH(N13,0)</f>
        <v>42613</v>
      </c>
      <c r="O14" s="25">
        <f>EOMONTH(O13,0)</f>
        <v>42643</v>
      </c>
      <c r="P14" s="25">
        <f>EOMONTH(P13,0)</f>
        <v>42674</v>
      </c>
      <c r="Q14" s="25">
        <f>EOMONTH(Q13,0)</f>
        <v>42704</v>
      </c>
      <c r="R14" s="25">
        <f>EOMONTH(R13,0)</f>
        <v>42735</v>
      </c>
      <c r="S14" s="26">
        <f>R14</f>
        <v>42735</v>
      </c>
    </row>
    <row r="15" spans="1:59" ht="17.25" x14ac:dyDescent="0.3">
      <c r="A15" s="18"/>
      <c r="B15" s="18"/>
      <c r="C15" s="17" t="s">
        <v>18</v>
      </c>
      <c r="E15" s="27" t="s">
        <v>19</v>
      </c>
      <c r="F15" s="27"/>
      <c r="G15" s="28"/>
      <c r="H15" s="29"/>
      <c r="I15" s="29"/>
      <c r="J15" s="29"/>
      <c r="K15" s="29"/>
      <c r="L15" s="29"/>
      <c r="M15" s="29"/>
      <c r="N15" s="29"/>
      <c r="O15" s="29"/>
      <c r="P15" s="29"/>
      <c r="Q15" s="29"/>
      <c r="R15" s="29"/>
      <c r="S15" s="30"/>
    </row>
    <row r="16" spans="1:59" x14ac:dyDescent="0.25">
      <c r="A16" s="18"/>
      <c r="B16" s="18"/>
      <c r="C16" s="17">
        <v>31</v>
      </c>
      <c r="E16" s="31" t="str">
        <f>"Sales"</f>
        <v>Sales</v>
      </c>
      <c r="F16" s="31"/>
      <c r="G16" s="32">
        <v>0</v>
      </c>
      <c r="H16" s="33">
        <v>0</v>
      </c>
      <c r="I16" s="33">
        <v>0</v>
      </c>
      <c r="J16" s="33">
        <v>0</v>
      </c>
      <c r="K16" s="33">
        <v>0</v>
      </c>
      <c r="L16" s="33">
        <v>0</v>
      </c>
      <c r="M16" s="33">
        <v>0</v>
      </c>
      <c r="N16" s="33">
        <v>0</v>
      </c>
      <c r="O16" s="33">
        <v>0</v>
      </c>
      <c r="P16" s="33">
        <v>0</v>
      </c>
      <c r="Q16" s="33">
        <v>0</v>
      </c>
      <c r="R16" s="33">
        <v>0</v>
      </c>
      <c r="S16" s="34">
        <v>0</v>
      </c>
    </row>
    <row r="17" spans="1:19" x14ac:dyDescent="0.25">
      <c r="A17" s="18"/>
      <c r="B17" s="18"/>
      <c r="C17" s="17">
        <v>32</v>
      </c>
      <c r="E17" s="31" t="str">
        <f>"Sales Returns and Discounts"</f>
        <v>Sales Returns and Discounts</v>
      </c>
      <c r="F17" s="31"/>
      <c r="G17" s="32">
        <v>0</v>
      </c>
      <c r="H17" s="33">
        <v>0</v>
      </c>
      <c r="I17" s="33">
        <v>0</v>
      </c>
      <c r="J17" s="33">
        <v>0</v>
      </c>
      <c r="K17" s="33">
        <v>0</v>
      </c>
      <c r="L17" s="33">
        <v>0</v>
      </c>
      <c r="M17" s="33">
        <v>0</v>
      </c>
      <c r="N17" s="33">
        <v>0</v>
      </c>
      <c r="O17" s="33">
        <v>0</v>
      </c>
      <c r="P17" s="33">
        <v>0</v>
      </c>
      <c r="Q17" s="33">
        <v>0</v>
      </c>
      <c r="R17" s="33">
        <v>0</v>
      </c>
      <c r="S17" s="34">
        <v>0</v>
      </c>
    </row>
    <row r="18" spans="1:19" x14ac:dyDescent="0.25">
      <c r="A18" s="18"/>
      <c r="B18" s="18"/>
      <c r="C18" s="17"/>
      <c r="E18" s="35" t="s">
        <v>20</v>
      </c>
      <c r="F18" s="35"/>
      <c r="G18" s="36">
        <f>G16+G17</f>
        <v>0</v>
      </c>
      <c r="H18" s="36">
        <f>H16+H17</f>
        <v>0</v>
      </c>
      <c r="I18" s="36">
        <f>I16+I17</f>
        <v>0</v>
      </c>
      <c r="J18" s="36">
        <f>J16+J17</f>
        <v>0</v>
      </c>
      <c r="K18" s="36">
        <f>K16+K17</f>
        <v>0</v>
      </c>
      <c r="L18" s="36">
        <f>L16+L17</f>
        <v>0</v>
      </c>
      <c r="M18" s="36">
        <f>M16+M17</f>
        <v>0</v>
      </c>
      <c r="N18" s="36">
        <f>N16+N17</f>
        <v>0</v>
      </c>
      <c r="O18" s="36">
        <f>O16+O17</f>
        <v>0</v>
      </c>
      <c r="P18" s="36">
        <f>P16+P17</f>
        <v>0</v>
      </c>
      <c r="Q18" s="36">
        <f>Q16+Q17</f>
        <v>0</v>
      </c>
      <c r="R18" s="36">
        <f>R16+R17</f>
        <v>0</v>
      </c>
      <c r="S18" s="37">
        <f>S16+S17</f>
        <v>0</v>
      </c>
    </row>
    <row r="19" spans="1:19" x14ac:dyDescent="0.25">
      <c r="A19" s="18"/>
      <c r="B19" s="18"/>
      <c r="C19" s="17"/>
      <c r="E19" s="38"/>
      <c r="F19" s="38"/>
      <c r="G19" s="39"/>
      <c r="H19" s="39"/>
      <c r="I19" s="39"/>
      <c r="J19" s="39"/>
      <c r="K19" s="39"/>
      <c r="L19" s="39"/>
      <c r="M19" s="39"/>
      <c r="N19" s="39"/>
      <c r="O19" s="39"/>
      <c r="P19" s="39"/>
      <c r="Q19" s="39"/>
      <c r="R19" s="39"/>
      <c r="S19" s="40"/>
    </row>
    <row r="20" spans="1:19" ht="17.25" x14ac:dyDescent="0.3">
      <c r="A20" s="18"/>
      <c r="B20" s="18"/>
      <c r="C20" s="17"/>
      <c r="E20" s="41" t="str">
        <f>"Cost of Goods Sold"</f>
        <v>Cost of Goods Sold</v>
      </c>
      <c r="F20" s="41"/>
      <c r="G20" s="28"/>
      <c r="H20" s="29"/>
      <c r="I20" s="29"/>
      <c r="J20" s="29"/>
      <c r="K20" s="29"/>
      <c r="L20" s="29"/>
      <c r="M20" s="29"/>
      <c r="N20" s="29"/>
      <c r="O20" s="29"/>
      <c r="P20" s="29"/>
      <c r="Q20" s="29"/>
      <c r="R20" s="29"/>
      <c r="S20" s="30"/>
    </row>
    <row r="21" spans="1:19" x14ac:dyDescent="0.25">
      <c r="A21" s="18"/>
      <c r="B21" s="18"/>
      <c r="C21" s="17">
        <v>33</v>
      </c>
      <c r="E21" s="31" t="str">
        <f>"Cost of Goods Sold"</f>
        <v>Cost of Goods Sold</v>
      </c>
      <c r="F21" s="31"/>
      <c r="G21" s="32">
        <v>0</v>
      </c>
      <c r="H21" s="33">
        <v>0</v>
      </c>
      <c r="I21" s="33">
        <v>0</v>
      </c>
      <c r="J21" s="33">
        <v>0</v>
      </c>
      <c r="K21" s="33">
        <v>0</v>
      </c>
      <c r="L21" s="33">
        <v>0</v>
      </c>
      <c r="M21" s="33">
        <v>0</v>
      </c>
      <c r="N21" s="33">
        <v>0</v>
      </c>
      <c r="O21" s="33">
        <v>0</v>
      </c>
      <c r="P21" s="33">
        <v>0</v>
      </c>
      <c r="Q21" s="33">
        <v>0</v>
      </c>
      <c r="R21" s="33">
        <v>0</v>
      </c>
      <c r="S21" s="34">
        <v>0</v>
      </c>
    </row>
    <row r="22" spans="1:19" ht="17.25" x14ac:dyDescent="0.3">
      <c r="A22" s="18"/>
      <c r="B22" s="18"/>
      <c r="C22" s="17"/>
      <c r="E22" s="42"/>
      <c r="F22" s="42"/>
      <c r="G22" s="32"/>
      <c r="H22" s="33"/>
      <c r="I22" s="33"/>
      <c r="J22" s="33"/>
      <c r="K22" s="33"/>
      <c r="L22" s="33"/>
      <c r="M22" s="33"/>
      <c r="N22" s="33"/>
      <c r="O22" s="33"/>
      <c r="P22" s="33"/>
      <c r="Q22" s="33"/>
      <c r="R22" s="33"/>
      <c r="S22" s="34"/>
    </row>
    <row r="23" spans="1:19" ht="15.75" x14ac:dyDescent="0.25">
      <c r="A23" s="18"/>
      <c r="B23" s="18"/>
      <c r="C23" s="17"/>
      <c r="E23" s="43" t="s">
        <v>21</v>
      </c>
      <c r="F23" s="43"/>
      <c r="G23" s="44">
        <f>G18+G21</f>
        <v>0</v>
      </c>
      <c r="H23" s="44">
        <f>H18+H21</f>
        <v>0</v>
      </c>
      <c r="I23" s="44">
        <f>I18+I21</f>
        <v>0</v>
      </c>
      <c r="J23" s="44">
        <f>J18+J21</f>
        <v>0</v>
      </c>
      <c r="K23" s="44">
        <f>K18+K21</f>
        <v>0</v>
      </c>
      <c r="L23" s="44">
        <f>L18+L21</f>
        <v>0</v>
      </c>
      <c r="M23" s="44">
        <f>M18+M21</f>
        <v>0</v>
      </c>
      <c r="N23" s="44">
        <f>N18+N21</f>
        <v>0</v>
      </c>
      <c r="O23" s="44">
        <f>O18+O21</f>
        <v>0</v>
      </c>
      <c r="P23" s="44">
        <f>P18+P21</f>
        <v>0</v>
      </c>
      <c r="Q23" s="44">
        <f>Q18+Q21</f>
        <v>0</v>
      </c>
      <c r="R23" s="44">
        <f>R18+R21</f>
        <v>0</v>
      </c>
      <c r="S23" s="45">
        <f>S18+S21</f>
        <v>0</v>
      </c>
    </row>
    <row r="24" spans="1:19" x14ac:dyDescent="0.25">
      <c r="A24" s="18"/>
      <c r="B24" s="18"/>
      <c r="C24" s="17"/>
      <c r="E24" s="38"/>
      <c r="F24" s="38"/>
      <c r="G24" s="39"/>
      <c r="H24" s="39"/>
      <c r="I24" s="39"/>
      <c r="J24" s="39"/>
      <c r="K24" s="39"/>
      <c r="L24" s="39"/>
      <c r="M24" s="39"/>
      <c r="N24" s="39"/>
      <c r="O24" s="39"/>
      <c r="P24" s="39"/>
      <c r="Q24" s="39"/>
      <c r="R24" s="39"/>
      <c r="S24" s="40"/>
    </row>
    <row r="25" spans="1:19" ht="17.25" x14ac:dyDescent="0.3">
      <c r="A25" s="18"/>
      <c r="B25" s="18"/>
      <c r="C25" s="17"/>
      <c r="E25" s="41" t="s">
        <v>22</v>
      </c>
      <c r="F25" s="41"/>
      <c r="G25" s="28"/>
      <c r="H25" s="29"/>
      <c r="I25" s="29"/>
      <c r="J25" s="29"/>
      <c r="K25" s="29"/>
      <c r="L25" s="29"/>
      <c r="M25" s="29"/>
      <c r="N25" s="29"/>
      <c r="O25" s="29"/>
      <c r="P25" s="29"/>
      <c r="Q25" s="29"/>
      <c r="R25" s="29"/>
      <c r="S25" s="30"/>
    </row>
    <row r="26" spans="1:19" x14ac:dyDescent="0.25">
      <c r="A26" s="18"/>
      <c r="B26" s="18"/>
      <c r="C26" s="17">
        <v>34</v>
      </c>
      <c r="E26" s="31" t="str">
        <f>"Selling Expense"</f>
        <v>Selling Expense</v>
      </c>
      <c r="F26" s="31"/>
      <c r="G26" s="32">
        <v>0</v>
      </c>
      <c r="H26" s="33">
        <v>0</v>
      </c>
      <c r="I26" s="33">
        <v>0</v>
      </c>
      <c r="J26" s="33">
        <v>0</v>
      </c>
      <c r="K26" s="33">
        <v>0</v>
      </c>
      <c r="L26" s="33">
        <v>0</v>
      </c>
      <c r="M26" s="33">
        <v>0</v>
      </c>
      <c r="N26" s="33">
        <v>0</v>
      </c>
      <c r="O26" s="33">
        <v>0</v>
      </c>
      <c r="P26" s="33">
        <v>0</v>
      </c>
      <c r="Q26" s="33">
        <v>0</v>
      </c>
      <c r="R26" s="33">
        <v>0</v>
      </c>
      <c r="S26" s="34">
        <v>0</v>
      </c>
    </row>
    <row r="27" spans="1:19" x14ac:dyDescent="0.25">
      <c r="A27" s="18"/>
      <c r="B27" s="18"/>
      <c r="C27" s="17">
        <v>35</v>
      </c>
      <c r="E27" s="31" t="str">
        <f>"Administrative Expense"</f>
        <v>Administrative Expense</v>
      </c>
      <c r="F27" s="31"/>
      <c r="G27" s="32">
        <v>0</v>
      </c>
      <c r="H27" s="33">
        <v>0</v>
      </c>
      <c r="I27" s="33">
        <v>0</v>
      </c>
      <c r="J27" s="33">
        <v>0</v>
      </c>
      <c r="K27" s="33">
        <v>0</v>
      </c>
      <c r="L27" s="33">
        <v>0</v>
      </c>
      <c r="M27" s="33">
        <v>0</v>
      </c>
      <c r="N27" s="33">
        <v>0</v>
      </c>
      <c r="O27" s="33">
        <v>0</v>
      </c>
      <c r="P27" s="33">
        <v>0</v>
      </c>
      <c r="Q27" s="33">
        <v>0</v>
      </c>
      <c r="R27" s="33">
        <v>0</v>
      </c>
      <c r="S27" s="34">
        <v>0</v>
      </c>
    </row>
    <row r="28" spans="1:19" x14ac:dyDescent="0.25">
      <c r="A28" s="18"/>
      <c r="B28" s="18"/>
      <c r="C28" s="17">
        <v>36</v>
      </c>
      <c r="E28" s="31" t="str">
        <f>"Salaries Expense"</f>
        <v>Salaries Expense</v>
      </c>
      <c r="F28" s="31"/>
      <c r="G28" s="32">
        <v>0</v>
      </c>
      <c r="H28" s="33">
        <v>0</v>
      </c>
      <c r="I28" s="33">
        <v>0</v>
      </c>
      <c r="J28" s="33">
        <v>0</v>
      </c>
      <c r="K28" s="33">
        <v>0</v>
      </c>
      <c r="L28" s="33">
        <v>0</v>
      </c>
      <c r="M28" s="33">
        <v>0</v>
      </c>
      <c r="N28" s="33">
        <v>0</v>
      </c>
      <c r="O28" s="33">
        <v>0</v>
      </c>
      <c r="P28" s="33">
        <v>0</v>
      </c>
      <c r="Q28" s="33">
        <v>0</v>
      </c>
      <c r="R28" s="33">
        <v>0</v>
      </c>
      <c r="S28" s="34">
        <v>0</v>
      </c>
    </row>
    <row r="29" spans="1:19" x14ac:dyDescent="0.25">
      <c r="A29" s="18"/>
      <c r="B29" s="18"/>
      <c r="C29" s="17">
        <v>37</v>
      </c>
      <c r="E29" s="31" t="str">
        <f>"Other Employee Expenses"</f>
        <v>Other Employee Expenses</v>
      </c>
      <c r="F29" s="31"/>
      <c r="G29" s="32">
        <v>0</v>
      </c>
      <c r="H29" s="33">
        <v>0</v>
      </c>
      <c r="I29" s="33">
        <v>0</v>
      </c>
      <c r="J29" s="33">
        <v>0</v>
      </c>
      <c r="K29" s="33">
        <v>0</v>
      </c>
      <c r="L29" s="33">
        <v>0</v>
      </c>
      <c r="M29" s="33">
        <v>0</v>
      </c>
      <c r="N29" s="33">
        <v>0</v>
      </c>
      <c r="O29" s="33">
        <v>0</v>
      </c>
      <c r="P29" s="33">
        <v>0</v>
      </c>
      <c r="Q29" s="33">
        <v>0</v>
      </c>
      <c r="R29" s="33">
        <v>0</v>
      </c>
      <c r="S29" s="34">
        <v>0</v>
      </c>
    </row>
    <row r="30" spans="1:19" x14ac:dyDescent="0.25">
      <c r="A30" s="18"/>
      <c r="B30" s="18"/>
      <c r="C30" s="17">
        <v>38</v>
      </c>
      <c r="E30" s="31" t="str">
        <f>"Interest Expense"</f>
        <v>Interest Expense</v>
      </c>
      <c r="F30" s="31"/>
      <c r="G30" s="32">
        <v>0</v>
      </c>
      <c r="H30" s="33">
        <v>0</v>
      </c>
      <c r="I30" s="33">
        <v>0</v>
      </c>
      <c r="J30" s="33">
        <v>0</v>
      </c>
      <c r="K30" s="33">
        <v>0</v>
      </c>
      <c r="L30" s="33">
        <v>0</v>
      </c>
      <c r="M30" s="33">
        <v>0</v>
      </c>
      <c r="N30" s="33">
        <v>0</v>
      </c>
      <c r="O30" s="33">
        <v>0</v>
      </c>
      <c r="P30" s="33">
        <v>0</v>
      </c>
      <c r="Q30" s="33">
        <v>0</v>
      </c>
      <c r="R30" s="33">
        <v>0</v>
      </c>
      <c r="S30" s="34">
        <v>0</v>
      </c>
    </row>
    <row r="31" spans="1:19" x14ac:dyDescent="0.25">
      <c r="A31" s="18"/>
      <c r="B31" s="18"/>
      <c r="C31" s="17">
        <v>39</v>
      </c>
      <c r="E31" s="31" t="str">
        <f>"Tax Expense"</f>
        <v>Tax Expense</v>
      </c>
      <c r="F31" s="31"/>
      <c r="G31" s="32">
        <v>0</v>
      </c>
      <c r="H31" s="33">
        <v>0</v>
      </c>
      <c r="I31" s="33">
        <v>0</v>
      </c>
      <c r="J31" s="33">
        <v>0</v>
      </c>
      <c r="K31" s="33">
        <v>0</v>
      </c>
      <c r="L31" s="33">
        <v>0</v>
      </c>
      <c r="M31" s="33">
        <v>0</v>
      </c>
      <c r="N31" s="33">
        <v>0</v>
      </c>
      <c r="O31" s="33">
        <v>0</v>
      </c>
      <c r="P31" s="33">
        <v>0</v>
      </c>
      <c r="Q31" s="33">
        <v>0</v>
      </c>
      <c r="R31" s="33">
        <v>0</v>
      </c>
      <c r="S31" s="34">
        <v>0</v>
      </c>
    </row>
    <row r="32" spans="1:19" x14ac:dyDescent="0.25">
      <c r="A32" s="18"/>
      <c r="B32" s="18"/>
      <c r="C32" s="17">
        <v>40</v>
      </c>
      <c r="E32" s="31" t="str">
        <f>"Depreciation Expense"</f>
        <v>Depreciation Expense</v>
      </c>
      <c r="F32" s="31"/>
      <c r="G32" s="32">
        <v>0</v>
      </c>
      <c r="H32" s="33">
        <v>0</v>
      </c>
      <c r="I32" s="33">
        <v>0</v>
      </c>
      <c r="J32" s="33">
        <v>0</v>
      </c>
      <c r="K32" s="33">
        <v>0</v>
      </c>
      <c r="L32" s="33">
        <v>0</v>
      </c>
      <c r="M32" s="33">
        <v>0</v>
      </c>
      <c r="N32" s="33">
        <v>0</v>
      </c>
      <c r="O32" s="33">
        <v>0</v>
      </c>
      <c r="P32" s="33">
        <v>0</v>
      </c>
      <c r="Q32" s="33">
        <v>0</v>
      </c>
      <c r="R32" s="33">
        <v>0</v>
      </c>
      <c r="S32" s="34">
        <v>0</v>
      </c>
    </row>
    <row r="33" spans="1:19" x14ac:dyDescent="0.25">
      <c r="A33" s="18"/>
      <c r="B33" s="18"/>
      <c r="C33" s="17">
        <v>47</v>
      </c>
      <c r="E33" s="31" t="str">
        <f>"Amortization of Intangible Assets"</f>
        <v>Amortization of Intangible Assets</v>
      </c>
      <c r="F33" s="31"/>
      <c r="G33" s="32">
        <v>0</v>
      </c>
      <c r="H33" s="33">
        <v>0</v>
      </c>
      <c r="I33" s="33">
        <v>0</v>
      </c>
      <c r="J33" s="33">
        <v>0</v>
      </c>
      <c r="K33" s="33">
        <v>0</v>
      </c>
      <c r="L33" s="33">
        <v>0</v>
      </c>
      <c r="M33" s="33">
        <v>0</v>
      </c>
      <c r="N33" s="33">
        <v>0</v>
      </c>
      <c r="O33" s="33">
        <v>0</v>
      </c>
      <c r="P33" s="33">
        <v>0</v>
      </c>
      <c r="Q33" s="33">
        <v>0</v>
      </c>
      <c r="R33" s="33">
        <v>0</v>
      </c>
      <c r="S33" s="34">
        <v>0</v>
      </c>
    </row>
    <row r="34" spans="1:19" x14ac:dyDescent="0.25">
      <c r="A34" s="18"/>
      <c r="B34" s="18"/>
      <c r="C34" s="17"/>
      <c r="E34" s="35" t="s">
        <v>23</v>
      </c>
      <c r="F34" s="35"/>
      <c r="G34" s="36">
        <f>SUM(G26:G33)</f>
        <v>0</v>
      </c>
      <c r="H34" s="36">
        <f>SUM(H26:H33)</f>
        <v>0</v>
      </c>
      <c r="I34" s="36">
        <f>SUM(I26:I33)</f>
        <v>0</v>
      </c>
      <c r="J34" s="36">
        <f>SUM(J26:J33)</f>
        <v>0</v>
      </c>
      <c r="K34" s="36">
        <f>SUM(K26:K33)</f>
        <v>0</v>
      </c>
      <c r="L34" s="36">
        <f>SUM(L26:L33)</f>
        <v>0</v>
      </c>
      <c r="M34" s="36">
        <f>SUM(M26:M33)</f>
        <v>0</v>
      </c>
      <c r="N34" s="36">
        <f>SUM(N26:N33)</f>
        <v>0</v>
      </c>
      <c r="O34" s="36">
        <f>SUM(O26:O33)</f>
        <v>0</v>
      </c>
      <c r="P34" s="36">
        <f>SUM(P26:P33)</f>
        <v>0</v>
      </c>
      <c r="Q34" s="36">
        <f>SUM(Q26:Q33)</f>
        <v>0</v>
      </c>
      <c r="R34" s="36">
        <f>SUM(R26:R33)</f>
        <v>0</v>
      </c>
      <c r="S34" s="37">
        <f>SUM(S26:S33)</f>
        <v>0</v>
      </c>
    </row>
    <row r="35" spans="1:19" x14ac:dyDescent="0.25">
      <c r="A35" s="18"/>
      <c r="B35" s="18"/>
      <c r="C35" s="17"/>
      <c r="E35" s="31"/>
      <c r="F35" s="31"/>
      <c r="G35" s="32"/>
      <c r="H35" s="33"/>
      <c r="I35" s="33"/>
      <c r="J35" s="33"/>
      <c r="K35" s="33"/>
      <c r="L35" s="33"/>
      <c r="M35" s="33"/>
      <c r="N35" s="33"/>
      <c r="O35" s="33"/>
      <c r="P35" s="33"/>
      <c r="Q35" s="33"/>
      <c r="R35" s="33"/>
      <c r="S35" s="34"/>
    </row>
    <row r="36" spans="1:19" ht="15.75" x14ac:dyDescent="0.25">
      <c r="A36" s="18"/>
      <c r="B36" s="18"/>
      <c r="C36" s="17"/>
      <c r="E36" s="43" t="s">
        <v>24</v>
      </c>
      <c r="F36" s="43"/>
      <c r="G36" s="44">
        <f>G23+G34</f>
        <v>0</v>
      </c>
      <c r="H36" s="44">
        <f>H23+H34</f>
        <v>0</v>
      </c>
      <c r="I36" s="44">
        <f>I23+I34</f>
        <v>0</v>
      </c>
      <c r="J36" s="44">
        <f>J23+J34</f>
        <v>0</v>
      </c>
      <c r="K36" s="44">
        <f>K23+K34</f>
        <v>0</v>
      </c>
      <c r="L36" s="44">
        <f>L23+L34</f>
        <v>0</v>
      </c>
      <c r="M36" s="44">
        <f>M23+M34</f>
        <v>0</v>
      </c>
      <c r="N36" s="44">
        <f>N23+N34</f>
        <v>0</v>
      </c>
      <c r="O36" s="44">
        <f>O23+O34</f>
        <v>0</v>
      </c>
      <c r="P36" s="44">
        <f>P23+P34</f>
        <v>0</v>
      </c>
      <c r="Q36" s="44">
        <f>Q23+Q34</f>
        <v>0</v>
      </c>
      <c r="R36" s="44">
        <f>R23+R34</f>
        <v>0</v>
      </c>
      <c r="S36" s="45">
        <f>S23+S34</f>
        <v>0</v>
      </c>
    </row>
    <row r="37" spans="1:19" ht="15.75" x14ac:dyDescent="0.25">
      <c r="A37" s="18"/>
      <c r="B37" s="18"/>
      <c r="C37" s="17"/>
      <c r="E37" s="46"/>
      <c r="F37" s="46"/>
      <c r="G37" s="39"/>
      <c r="H37" s="39"/>
      <c r="I37" s="39"/>
      <c r="J37" s="39"/>
      <c r="K37" s="39"/>
      <c r="L37" s="39"/>
      <c r="M37" s="39"/>
      <c r="N37" s="39"/>
      <c r="O37" s="39"/>
      <c r="P37" s="39"/>
      <c r="Q37" s="39"/>
      <c r="R37" s="39"/>
      <c r="S37" s="40"/>
    </row>
    <row r="38" spans="1:19" ht="17.25" x14ac:dyDescent="0.3">
      <c r="A38" s="18"/>
      <c r="B38" s="18"/>
      <c r="C38" s="17"/>
      <c r="E38" s="41" t="s">
        <v>25</v>
      </c>
      <c r="F38" s="41"/>
      <c r="G38" s="47"/>
      <c r="H38" s="47"/>
      <c r="I38" s="47"/>
      <c r="J38" s="47"/>
      <c r="K38" s="47"/>
      <c r="L38" s="47"/>
      <c r="M38" s="47"/>
      <c r="N38" s="47"/>
      <c r="O38" s="47"/>
      <c r="P38" s="47"/>
      <c r="Q38" s="47"/>
      <c r="R38" s="47"/>
      <c r="S38" s="48"/>
    </row>
    <row r="39" spans="1:19" x14ac:dyDescent="0.25">
      <c r="A39" s="18"/>
      <c r="B39" s="18"/>
      <c r="C39" s="17">
        <v>46</v>
      </c>
      <c r="E39" s="31" t="str">
        <f>"Gain/Loss on Asset Disposal"</f>
        <v>Gain/Loss on Asset Disposal</v>
      </c>
      <c r="F39" s="31"/>
      <c r="G39" s="32">
        <v>0</v>
      </c>
      <c r="H39" s="33">
        <v>0</v>
      </c>
      <c r="I39" s="33">
        <v>0</v>
      </c>
      <c r="J39" s="33">
        <v>0</v>
      </c>
      <c r="K39" s="33">
        <v>0</v>
      </c>
      <c r="L39" s="33">
        <v>0</v>
      </c>
      <c r="M39" s="33">
        <v>0</v>
      </c>
      <c r="N39" s="33">
        <v>0</v>
      </c>
      <c r="O39" s="33">
        <v>0</v>
      </c>
      <c r="P39" s="33">
        <v>0</v>
      </c>
      <c r="Q39" s="33">
        <v>0</v>
      </c>
      <c r="R39" s="33">
        <v>0</v>
      </c>
      <c r="S39" s="34">
        <v>0</v>
      </c>
    </row>
    <row r="40" spans="1:19" x14ac:dyDescent="0.25">
      <c r="A40" s="18"/>
      <c r="B40" s="18"/>
      <c r="C40" s="17">
        <v>42</v>
      </c>
      <c r="E40" s="31" t="str">
        <f>"Other Expenses"</f>
        <v>Other Expenses</v>
      </c>
      <c r="F40" s="31"/>
      <c r="G40" s="32">
        <v>0</v>
      </c>
      <c r="H40" s="33">
        <v>0</v>
      </c>
      <c r="I40" s="33">
        <v>0</v>
      </c>
      <c r="J40" s="33">
        <v>0</v>
      </c>
      <c r="K40" s="33">
        <v>0</v>
      </c>
      <c r="L40" s="33">
        <v>0</v>
      </c>
      <c r="M40" s="33">
        <v>0</v>
      </c>
      <c r="N40" s="33">
        <v>0</v>
      </c>
      <c r="O40" s="33">
        <v>0</v>
      </c>
      <c r="P40" s="33">
        <v>0</v>
      </c>
      <c r="Q40" s="33">
        <v>0</v>
      </c>
      <c r="R40" s="33">
        <v>0</v>
      </c>
      <c r="S40" s="34">
        <v>0</v>
      </c>
    </row>
    <row r="41" spans="1:19" x14ac:dyDescent="0.25">
      <c r="A41" s="18"/>
      <c r="B41" s="18"/>
      <c r="C41" s="17">
        <v>43</v>
      </c>
      <c r="E41" s="31" t="str">
        <f>"Other Income"</f>
        <v>Other Income</v>
      </c>
      <c r="F41" s="31"/>
      <c r="G41" s="32">
        <v>0</v>
      </c>
      <c r="H41" s="33">
        <v>0</v>
      </c>
      <c r="I41" s="33">
        <v>0</v>
      </c>
      <c r="J41" s="33">
        <v>0</v>
      </c>
      <c r="K41" s="33">
        <v>0</v>
      </c>
      <c r="L41" s="33">
        <v>0</v>
      </c>
      <c r="M41" s="33">
        <v>0</v>
      </c>
      <c r="N41" s="33">
        <v>0</v>
      </c>
      <c r="O41" s="33">
        <v>0</v>
      </c>
      <c r="P41" s="33">
        <v>0</v>
      </c>
      <c r="Q41" s="33">
        <v>0</v>
      </c>
      <c r="R41" s="33">
        <v>0</v>
      </c>
      <c r="S41" s="34">
        <v>0</v>
      </c>
    </row>
    <row r="42" spans="1:19" x14ac:dyDescent="0.25">
      <c r="A42" s="18"/>
      <c r="B42" s="18"/>
      <c r="C42" s="17"/>
      <c r="E42" s="35" t="s">
        <v>26</v>
      </c>
      <c r="F42" s="35"/>
      <c r="G42" s="36">
        <f>SUM(G39:G41)</f>
        <v>0</v>
      </c>
      <c r="H42" s="36">
        <f>SUM(H39:H41)</f>
        <v>0</v>
      </c>
      <c r="I42" s="36">
        <f>SUM(I39:I41)</f>
        <v>0</v>
      </c>
      <c r="J42" s="36">
        <f>SUM(J39:J41)</f>
        <v>0</v>
      </c>
      <c r="K42" s="36">
        <f>SUM(K39:K41)</f>
        <v>0</v>
      </c>
      <c r="L42" s="36">
        <f>SUM(L39:L41)</f>
        <v>0</v>
      </c>
      <c r="M42" s="36">
        <f>SUM(M39:M41)</f>
        <v>0</v>
      </c>
      <c r="N42" s="36">
        <f>SUM(N39:N41)</f>
        <v>0</v>
      </c>
      <c r="O42" s="36">
        <f>SUM(O39:O41)</f>
        <v>0</v>
      </c>
      <c r="P42" s="36">
        <f>SUM(P39:P41)</f>
        <v>0</v>
      </c>
      <c r="Q42" s="36">
        <f>SUM(Q39:Q41)</f>
        <v>0</v>
      </c>
      <c r="R42" s="36">
        <f>SUM(R39:R41)</f>
        <v>0</v>
      </c>
      <c r="S42" s="37">
        <f>SUM(S39:S41)</f>
        <v>0</v>
      </c>
    </row>
    <row r="43" spans="1:19" x14ac:dyDescent="0.25">
      <c r="A43" s="18"/>
      <c r="B43" s="18"/>
      <c r="C43" s="17"/>
      <c r="E43" s="31"/>
      <c r="F43" s="31"/>
      <c r="G43" s="32"/>
      <c r="H43" s="33"/>
      <c r="I43" s="33"/>
      <c r="J43" s="33"/>
      <c r="K43" s="33"/>
      <c r="L43" s="33"/>
      <c r="M43" s="33"/>
      <c r="N43" s="33"/>
      <c r="O43" s="33"/>
      <c r="P43" s="33"/>
      <c r="Q43" s="33"/>
      <c r="R43" s="33"/>
      <c r="S43" s="34"/>
    </row>
    <row r="44" spans="1:19" ht="15.75" x14ac:dyDescent="0.25">
      <c r="A44" s="18"/>
      <c r="B44" s="18"/>
      <c r="C44" s="17"/>
      <c r="E44" s="43" t="s">
        <v>27</v>
      </c>
      <c r="F44" s="43"/>
      <c r="G44" s="44">
        <f>G36+G42</f>
        <v>0</v>
      </c>
      <c r="H44" s="44">
        <f>H36+H42</f>
        <v>0</v>
      </c>
      <c r="I44" s="44">
        <f>I36+I42</f>
        <v>0</v>
      </c>
      <c r="J44" s="44">
        <f>J36+J42</f>
        <v>0</v>
      </c>
      <c r="K44" s="44">
        <f>K36+K42</f>
        <v>0</v>
      </c>
      <c r="L44" s="44">
        <f>L36+L42</f>
        <v>0</v>
      </c>
      <c r="M44" s="44">
        <f>M36+M42</f>
        <v>0</v>
      </c>
      <c r="N44" s="44">
        <f>N36+N42</f>
        <v>0</v>
      </c>
      <c r="O44" s="44">
        <f>O36+O42</f>
        <v>0</v>
      </c>
      <c r="P44" s="44">
        <f>P36+P42</f>
        <v>0</v>
      </c>
      <c r="Q44" s="44">
        <f>Q36+Q42</f>
        <v>0</v>
      </c>
      <c r="R44" s="44">
        <f>R36+R42</f>
        <v>0</v>
      </c>
      <c r="S44" s="45">
        <f>S36+S42</f>
        <v>0</v>
      </c>
    </row>
    <row r="45" spans="1:19" x14ac:dyDescent="0.25">
      <c r="A45" s="18"/>
      <c r="B45" s="18"/>
      <c r="C45" s="17"/>
      <c r="E45" s="31"/>
      <c r="F45" s="31"/>
      <c r="G45" s="32"/>
      <c r="H45" s="33"/>
      <c r="I45" s="33"/>
      <c r="J45" s="33"/>
      <c r="K45" s="33"/>
      <c r="L45" s="33"/>
      <c r="M45" s="33"/>
      <c r="N45" s="33"/>
      <c r="O45" s="33"/>
      <c r="P45" s="33"/>
      <c r="Q45" s="33"/>
      <c r="R45" s="33"/>
      <c r="S45" s="34"/>
    </row>
    <row r="46" spans="1:19" ht="17.25" x14ac:dyDescent="0.3">
      <c r="A46" s="18"/>
      <c r="B46" s="18"/>
      <c r="C46" s="17"/>
      <c r="E46" s="41" t="str">
        <f>"Income Tax Expense"</f>
        <v>Income Tax Expense</v>
      </c>
      <c r="F46" s="41"/>
      <c r="G46" s="49"/>
      <c r="H46" s="50"/>
      <c r="I46" s="50"/>
      <c r="J46" s="50"/>
      <c r="K46" s="50"/>
      <c r="L46" s="50"/>
      <c r="M46" s="50"/>
      <c r="N46" s="50"/>
      <c r="O46" s="50"/>
      <c r="P46" s="50"/>
      <c r="Q46" s="50"/>
      <c r="R46" s="50"/>
      <c r="S46" s="51"/>
    </row>
    <row r="47" spans="1:19" x14ac:dyDescent="0.25">
      <c r="A47" s="18"/>
      <c r="B47" s="18"/>
      <c r="C47" s="17">
        <v>41</v>
      </c>
      <c r="E47" s="31" t="str">
        <f>"Income Tax Expense"</f>
        <v>Income Tax Expense</v>
      </c>
      <c r="F47" s="31"/>
      <c r="G47" s="32">
        <v>0</v>
      </c>
      <c r="H47" s="33">
        <v>0</v>
      </c>
      <c r="I47" s="33">
        <v>0</v>
      </c>
      <c r="J47" s="33">
        <v>0</v>
      </c>
      <c r="K47" s="33">
        <v>0</v>
      </c>
      <c r="L47" s="33">
        <v>0</v>
      </c>
      <c r="M47" s="33">
        <v>0</v>
      </c>
      <c r="N47" s="33">
        <v>0</v>
      </c>
      <c r="O47" s="33">
        <v>0</v>
      </c>
      <c r="P47" s="33">
        <v>0</v>
      </c>
      <c r="Q47" s="33">
        <v>0</v>
      </c>
      <c r="R47" s="33">
        <v>0</v>
      </c>
      <c r="S47" s="34">
        <v>0</v>
      </c>
    </row>
    <row r="48" spans="1:19" ht="17.25" x14ac:dyDescent="0.3">
      <c r="A48" s="18"/>
      <c r="B48" s="18"/>
      <c r="C48" s="17"/>
      <c r="E48" s="42"/>
      <c r="F48" s="42"/>
      <c r="G48" s="32"/>
      <c r="H48" s="33"/>
      <c r="I48" s="33"/>
      <c r="J48" s="33"/>
      <c r="K48" s="33"/>
      <c r="L48" s="33"/>
      <c r="M48" s="33"/>
      <c r="N48" s="33"/>
      <c r="O48" s="33"/>
      <c r="P48" s="33"/>
      <c r="Q48" s="33"/>
      <c r="R48" s="33"/>
      <c r="S48" s="34"/>
    </row>
    <row r="49" spans="1:19" ht="19.5" thickBot="1" x14ac:dyDescent="0.35">
      <c r="A49" s="18"/>
      <c r="B49" s="18"/>
      <c r="C49" s="17"/>
      <c r="E49" s="52" t="s">
        <v>28</v>
      </c>
      <c r="F49" s="52"/>
      <c r="G49" s="53">
        <f>G44+G47</f>
        <v>0</v>
      </c>
      <c r="H49" s="54">
        <f>H44+H47</f>
        <v>0</v>
      </c>
      <c r="I49" s="54">
        <f>I44+I47</f>
        <v>0</v>
      </c>
      <c r="J49" s="54">
        <f>J44+J47</f>
        <v>0</v>
      </c>
      <c r="K49" s="54">
        <f>K44+K47</f>
        <v>0</v>
      </c>
      <c r="L49" s="54">
        <f>L44+L47</f>
        <v>0</v>
      </c>
      <c r="M49" s="54">
        <f>M44+M47</f>
        <v>0</v>
      </c>
      <c r="N49" s="54">
        <f>N44+N47</f>
        <v>0</v>
      </c>
      <c r="O49" s="54">
        <f>O44+O47</f>
        <v>0</v>
      </c>
      <c r="P49" s="54">
        <f>P44+P47</f>
        <v>0</v>
      </c>
      <c r="Q49" s="54">
        <f>Q44+Q47</f>
        <v>0</v>
      </c>
      <c r="R49" s="54">
        <f>R44+R47</f>
        <v>0</v>
      </c>
      <c r="S49" s="55">
        <f>S44+S47</f>
        <v>0</v>
      </c>
    </row>
    <row r="50" spans="1:19" ht="15.75" thickTop="1" x14ac:dyDescent="0.25">
      <c r="A50" s="18"/>
      <c r="B50" s="18"/>
      <c r="C50" s="17"/>
      <c r="S50" s="19"/>
    </row>
    <row r="51" spans="1:19" x14ac:dyDescent="0.25">
      <c r="A51" s="18"/>
      <c r="B51" s="18"/>
      <c r="C51" s="17"/>
      <c r="S51" s="19"/>
    </row>
    <row r="52" spans="1:19" x14ac:dyDescent="0.25">
      <c r="A52" s="18"/>
      <c r="B52" s="18"/>
      <c r="C52" s="17"/>
      <c r="S52" s="19"/>
    </row>
    <row r="53" spans="1:19" x14ac:dyDescent="0.25">
      <c r="A53" s="18"/>
      <c r="B53" s="18"/>
      <c r="C53" s="17"/>
      <c r="S53" s="19"/>
    </row>
    <row r="54" spans="1:19" x14ac:dyDescent="0.25">
      <c r="A54" s="18"/>
      <c r="B54" s="18"/>
      <c r="C54" s="17"/>
      <c r="S54" s="19"/>
    </row>
    <row r="55" spans="1:19" x14ac:dyDescent="0.25">
      <c r="A55" s="18"/>
      <c r="B55" s="18"/>
      <c r="C55" s="17"/>
      <c r="S55" s="19"/>
    </row>
    <row r="56" spans="1:19" x14ac:dyDescent="0.25">
      <c r="A56" s="18"/>
      <c r="B56" s="18"/>
      <c r="C56" s="17"/>
      <c r="S56" s="19"/>
    </row>
    <row r="57" spans="1:19" x14ac:dyDescent="0.25">
      <c r="A57" s="18"/>
      <c r="B57" s="18"/>
      <c r="C57" s="17"/>
      <c r="S57" s="19"/>
    </row>
    <row r="58" spans="1:19" x14ac:dyDescent="0.25">
      <c r="A58" s="18"/>
      <c r="B58" s="18"/>
      <c r="C58" s="17"/>
      <c r="S58" s="19"/>
    </row>
    <row r="59" spans="1:19" x14ac:dyDescent="0.25">
      <c r="A59" s="18"/>
      <c r="B59" s="18"/>
      <c r="C59" s="17"/>
      <c r="S59" s="19"/>
    </row>
    <row r="60" spans="1:19" x14ac:dyDescent="0.25">
      <c r="A60" s="18"/>
      <c r="B60" s="18"/>
      <c r="C60" s="17"/>
      <c r="S60" s="19"/>
    </row>
    <row r="61" spans="1:19" x14ac:dyDescent="0.25">
      <c r="A61" s="18"/>
      <c r="B61" s="18"/>
      <c r="C61" s="17"/>
      <c r="S61" s="19"/>
    </row>
    <row r="62" spans="1:19" x14ac:dyDescent="0.25">
      <c r="A62" s="18"/>
      <c r="B62" s="18"/>
      <c r="C62" s="17"/>
      <c r="S62" s="19"/>
    </row>
    <row r="63" spans="1:19" x14ac:dyDescent="0.25">
      <c r="A63" s="18"/>
      <c r="B63" s="18"/>
      <c r="C63" s="17"/>
      <c r="S63" s="19"/>
    </row>
    <row r="64" spans="1:19" x14ac:dyDescent="0.25">
      <c r="A64" s="18"/>
      <c r="B64" s="18"/>
      <c r="C64" s="17"/>
      <c r="S64" s="19"/>
    </row>
    <row r="65" spans="1:19" x14ac:dyDescent="0.25">
      <c r="A65" s="18"/>
      <c r="B65" s="18"/>
      <c r="C65" s="17"/>
      <c r="S65" s="19"/>
    </row>
    <row r="66" spans="1:19" x14ac:dyDescent="0.25">
      <c r="A66" s="18"/>
      <c r="B66" s="18"/>
      <c r="C66" s="17"/>
      <c r="S66" s="19"/>
    </row>
    <row r="67" spans="1:19" x14ac:dyDescent="0.25">
      <c r="A67" s="18"/>
      <c r="B67" s="18"/>
      <c r="C67" s="17"/>
      <c r="S67" s="19"/>
    </row>
    <row r="68" spans="1:19" x14ac:dyDescent="0.25">
      <c r="A68" s="18"/>
      <c r="B68" s="18"/>
      <c r="C68" s="17"/>
      <c r="S68" s="19"/>
    </row>
    <row r="69" spans="1:19" x14ac:dyDescent="0.25">
      <c r="A69" s="18"/>
      <c r="B69" s="18"/>
      <c r="C69" s="17"/>
      <c r="S69" s="19"/>
    </row>
    <row r="70" spans="1:19" x14ac:dyDescent="0.25">
      <c r="A70" s="18"/>
      <c r="B70" s="18"/>
      <c r="C70" s="17"/>
      <c r="S70" s="19"/>
    </row>
    <row r="71" spans="1:19" x14ac:dyDescent="0.25">
      <c r="A71" s="18"/>
      <c r="B71" s="18"/>
      <c r="C71" s="17"/>
      <c r="S71" s="19"/>
    </row>
    <row r="72" spans="1:19" x14ac:dyDescent="0.25">
      <c r="A72" s="18"/>
      <c r="B72" s="18"/>
      <c r="C72" s="17"/>
      <c r="S72" s="19"/>
    </row>
    <row r="73" spans="1:19" x14ac:dyDescent="0.25">
      <c r="A73" s="18"/>
      <c r="B73" s="18"/>
      <c r="C73" s="17"/>
      <c r="S73" s="19"/>
    </row>
    <row r="74" spans="1:19" x14ac:dyDescent="0.25">
      <c r="A74" s="18"/>
      <c r="B74" s="18"/>
      <c r="C74" s="17"/>
      <c r="S74" s="19"/>
    </row>
    <row r="75" spans="1:19" x14ac:dyDescent="0.25">
      <c r="A75" s="18"/>
      <c r="B75" s="18"/>
      <c r="C75" s="17"/>
      <c r="S75" s="19"/>
    </row>
    <row r="76" spans="1:19" x14ac:dyDescent="0.25">
      <c r="A76" s="18"/>
      <c r="B76" s="18"/>
      <c r="C76" s="17"/>
      <c r="S76" s="19"/>
    </row>
    <row r="77" spans="1:19" x14ac:dyDescent="0.25">
      <c r="A77" s="18"/>
      <c r="B77" s="18"/>
      <c r="C77" s="17"/>
      <c r="S77" s="19"/>
    </row>
    <row r="78" spans="1:19" x14ac:dyDescent="0.25">
      <c r="A78" s="18"/>
      <c r="B78" s="18"/>
      <c r="C78" s="17"/>
      <c r="S78" s="19"/>
    </row>
    <row r="79" spans="1:19" x14ac:dyDescent="0.25">
      <c r="A79" s="18"/>
      <c r="B79" s="18"/>
      <c r="C79" s="17"/>
      <c r="S79" s="19"/>
    </row>
    <row r="80" spans="1:19" x14ac:dyDescent="0.25">
      <c r="A80" s="18"/>
      <c r="B80" s="18"/>
      <c r="C80" s="17"/>
      <c r="S80" s="19"/>
    </row>
    <row r="81" spans="1:19" x14ac:dyDescent="0.25">
      <c r="A81" s="18"/>
      <c r="B81" s="18"/>
      <c r="C81" s="17"/>
      <c r="S81" s="19"/>
    </row>
    <row r="82" spans="1:19" x14ac:dyDescent="0.25">
      <c r="A82" s="18"/>
      <c r="B82" s="18"/>
      <c r="C82" s="17"/>
      <c r="S82" s="19"/>
    </row>
    <row r="83" spans="1:19" x14ac:dyDescent="0.25">
      <c r="A83" s="18"/>
      <c r="B83" s="18"/>
      <c r="C83" s="17"/>
      <c r="S83" s="19"/>
    </row>
    <row r="84" spans="1:19" x14ac:dyDescent="0.25">
      <c r="A84" s="18"/>
      <c r="B84" s="18"/>
      <c r="C84" s="17"/>
      <c r="S84" s="19"/>
    </row>
    <row r="85" spans="1:19" x14ac:dyDescent="0.25">
      <c r="A85" s="18"/>
      <c r="B85" s="18"/>
      <c r="C85" s="17"/>
      <c r="S85" s="19"/>
    </row>
    <row r="86" spans="1:19" x14ac:dyDescent="0.25">
      <c r="A86" s="18"/>
      <c r="B86" s="18"/>
      <c r="C86" s="17"/>
      <c r="S86" s="19"/>
    </row>
    <row r="87" spans="1:19" x14ac:dyDescent="0.25">
      <c r="A87" s="18"/>
      <c r="B87" s="18"/>
      <c r="C87" s="17"/>
      <c r="S87" s="19"/>
    </row>
    <row r="88" spans="1:19" x14ac:dyDescent="0.25">
      <c r="A88" s="18"/>
      <c r="B88" s="18"/>
      <c r="C88" s="17"/>
      <c r="S88" s="19"/>
    </row>
    <row r="89" spans="1:19" x14ac:dyDescent="0.25">
      <c r="A89" s="18"/>
      <c r="B89" s="18"/>
      <c r="C89" s="17"/>
      <c r="S89" s="19"/>
    </row>
    <row r="90" spans="1:19" x14ac:dyDescent="0.25">
      <c r="A90" s="18"/>
      <c r="B90" s="18"/>
      <c r="C90" s="17"/>
      <c r="S90" s="19"/>
    </row>
    <row r="91" spans="1:19" x14ac:dyDescent="0.25">
      <c r="A91" s="18"/>
      <c r="B91" s="18"/>
      <c r="C91" s="17"/>
      <c r="S91" s="19"/>
    </row>
    <row r="92" spans="1:19" x14ac:dyDescent="0.25">
      <c r="A92" s="18"/>
      <c r="B92" s="18"/>
      <c r="C92" s="17"/>
      <c r="S92" s="19"/>
    </row>
    <row r="93" spans="1:19" x14ac:dyDescent="0.25">
      <c r="A93" s="18"/>
      <c r="B93" s="18"/>
      <c r="C93" s="17"/>
      <c r="S93" s="19"/>
    </row>
    <row r="94" spans="1:19" x14ac:dyDescent="0.25">
      <c r="A94" s="18"/>
      <c r="B94" s="18"/>
      <c r="C94" s="17"/>
      <c r="S94" s="19"/>
    </row>
    <row r="95" spans="1:19" x14ac:dyDescent="0.25">
      <c r="A95" s="18"/>
      <c r="B95" s="18"/>
      <c r="C95" s="17"/>
      <c r="S95" s="19"/>
    </row>
    <row r="96" spans="1:19" x14ac:dyDescent="0.25">
      <c r="A96" s="18"/>
      <c r="B96" s="18"/>
      <c r="C96" s="17"/>
      <c r="S96" s="19"/>
    </row>
    <row r="97" spans="1:19" x14ac:dyDescent="0.25">
      <c r="A97" s="18"/>
      <c r="B97" s="18"/>
      <c r="C97" s="17"/>
      <c r="S97" s="19"/>
    </row>
    <row r="98" spans="1:19" x14ac:dyDescent="0.25">
      <c r="A98" s="18"/>
      <c r="B98" s="18"/>
      <c r="C98" s="17"/>
      <c r="S98" s="19"/>
    </row>
    <row r="99" spans="1:19" x14ac:dyDescent="0.25">
      <c r="A99" s="18"/>
      <c r="B99" s="18"/>
      <c r="C99" s="17"/>
      <c r="S99" s="19"/>
    </row>
    <row r="100" spans="1:19" x14ac:dyDescent="0.25">
      <c r="A100" s="18"/>
      <c r="B100" s="18"/>
      <c r="C100" s="17"/>
      <c r="S100" s="19"/>
    </row>
    <row r="101" spans="1:19" x14ac:dyDescent="0.25">
      <c r="A101" s="18"/>
      <c r="B101" s="18"/>
      <c r="C101" s="17"/>
      <c r="S101" s="19"/>
    </row>
    <row r="102" spans="1:19" x14ac:dyDescent="0.25">
      <c r="A102" s="18"/>
      <c r="B102" s="18"/>
      <c r="C102" s="17"/>
      <c r="S102" s="19"/>
    </row>
    <row r="103" spans="1:19" x14ac:dyDescent="0.25">
      <c r="A103" s="18"/>
      <c r="B103" s="18"/>
      <c r="C103" s="17"/>
      <c r="S103" s="19"/>
    </row>
    <row r="104" spans="1:19" x14ac:dyDescent="0.25">
      <c r="A104" s="18"/>
      <c r="B104" s="18"/>
      <c r="C104" s="17"/>
      <c r="S104" s="19"/>
    </row>
    <row r="105" spans="1:19" x14ac:dyDescent="0.25">
      <c r="A105" s="18"/>
      <c r="B105" s="18"/>
      <c r="C105" s="17"/>
      <c r="S105" s="19"/>
    </row>
    <row r="106" spans="1:19" x14ac:dyDescent="0.25">
      <c r="A106" s="18"/>
      <c r="B106" s="18"/>
      <c r="C106" s="17"/>
      <c r="S106" s="19"/>
    </row>
    <row r="107" spans="1:19" x14ac:dyDescent="0.25">
      <c r="A107" s="18"/>
      <c r="B107" s="18"/>
      <c r="C107" s="17"/>
      <c r="S107" s="19"/>
    </row>
    <row r="108" spans="1:19" x14ac:dyDescent="0.25">
      <c r="A108" s="18"/>
      <c r="B108" s="18"/>
      <c r="C108" s="17"/>
      <c r="S108" s="19"/>
    </row>
    <row r="109" spans="1:19" x14ac:dyDescent="0.25">
      <c r="A109" s="18"/>
      <c r="B109" s="18"/>
      <c r="C109" s="17"/>
      <c r="S109" s="19"/>
    </row>
    <row r="110" spans="1:19" x14ac:dyDescent="0.25">
      <c r="A110" s="18"/>
      <c r="B110" s="18"/>
      <c r="C110" s="17"/>
      <c r="S110" s="19"/>
    </row>
    <row r="111" spans="1:19" x14ac:dyDescent="0.25">
      <c r="A111" s="18"/>
      <c r="B111" s="18"/>
      <c r="C111" s="17"/>
      <c r="S111" s="19"/>
    </row>
    <row r="112" spans="1:19" x14ac:dyDescent="0.25">
      <c r="A112" s="18"/>
      <c r="B112" s="18"/>
      <c r="C112" s="17"/>
      <c r="S112" s="19"/>
    </row>
    <row r="113" spans="1:19" x14ac:dyDescent="0.25">
      <c r="A113" s="18"/>
      <c r="B113" s="18"/>
      <c r="C113" s="17"/>
      <c r="S113" s="19"/>
    </row>
    <row r="114" spans="1:19" x14ac:dyDescent="0.25">
      <c r="A114" s="18"/>
      <c r="B114" s="18"/>
      <c r="C114" s="17"/>
      <c r="S114" s="19"/>
    </row>
    <row r="115" spans="1:19" x14ac:dyDescent="0.25">
      <c r="A115" s="18"/>
      <c r="B115" s="18"/>
      <c r="C115" s="17"/>
      <c r="S115" s="19"/>
    </row>
    <row r="116" spans="1:19" x14ac:dyDescent="0.25">
      <c r="A116" s="18"/>
      <c r="B116" s="18"/>
      <c r="C116" s="17"/>
      <c r="S116" s="19"/>
    </row>
    <row r="117" spans="1:19" x14ac:dyDescent="0.25">
      <c r="A117" s="18"/>
      <c r="B117" s="18"/>
      <c r="C117" s="17"/>
      <c r="S117" s="19"/>
    </row>
    <row r="118" spans="1:19" x14ac:dyDescent="0.25">
      <c r="A118" s="18"/>
      <c r="B118" s="18"/>
      <c r="C118" s="17"/>
      <c r="S118" s="19"/>
    </row>
    <row r="119" spans="1:19" x14ac:dyDescent="0.25">
      <c r="A119" s="18"/>
      <c r="B119" s="18"/>
      <c r="C119" s="17"/>
      <c r="S119" s="19"/>
    </row>
    <row r="120" spans="1:19" x14ac:dyDescent="0.25">
      <c r="A120" s="18"/>
      <c r="B120" s="18"/>
      <c r="C120" s="17"/>
      <c r="S120" s="19"/>
    </row>
    <row r="121" spans="1:19" x14ac:dyDescent="0.25">
      <c r="A121" s="18"/>
      <c r="B121" s="18"/>
      <c r="C121" s="17"/>
      <c r="S121" s="19"/>
    </row>
    <row r="122" spans="1:19" x14ac:dyDescent="0.25">
      <c r="A122" s="18"/>
      <c r="B122" s="18"/>
      <c r="C122" s="17"/>
      <c r="S122" s="19"/>
    </row>
    <row r="123" spans="1:19" x14ac:dyDescent="0.25">
      <c r="A123" s="18"/>
      <c r="B123" s="18"/>
      <c r="C123" s="17"/>
      <c r="S123" s="19"/>
    </row>
    <row r="124" spans="1:19" x14ac:dyDescent="0.25">
      <c r="A124" s="18"/>
      <c r="B124" s="18"/>
      <c r="C124" s="17"/>
      <c r="S124" s="19"/>
    </row>
    <row r="125" spans="1:19" x14ac:dyDescent="0.25">
      <c r="A125" s="18"/>
      <c r="B125" s="18"/>
      <c r="C125" s="17"/>
      <c r="S125" s="19"/>
    </row>
    <row r="126" spans="1:19" x14ac:dyDescent="0.25">
      <c r="A126" s="18"/>
      <c r="B126" s="18"/>
      <c r="C126" s="17"/>
      <c r="S126" s="19"/>
    </row>
    <row r="127" spans="1:19" x14ac:dyDescent="0.25">
      <c r="A127" s="18"/>
      <c r="B127" s="18"/>
      <c r="C127" s="17"/>
      <c r="S127" s="19"/>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'600'!G16:R16</xm:f>
              <xm:sqref>F16</xm:sqref>
            </x14:sparkline>
            <x14:sparkline>
              <xm:f>'600'!G17:R17</xm:f>
              <xm:sqref>F17</xm:sqref>
            </x14:sparkline>
            <x14:sparkline>
              <xm:f>'600'!G18:R18</xm:f>
              <xm:sqref>F18</xm:sqref>
            </x14:sparkline>
            <x14:sparkline>
              <xm:f>'600'!G19:R19</xm:f>
              <xm:sqref>F19</xm:sqref>
            </x14:sparkline>
            <x14:sparkline>
              <xm:f>'600'!G20:R20</xm:f>
              <xm:sqref>F20</xm:sqref>
            </x14:sparkline>
            <x14:sparkline>
              <xm:f>'600'!G21:R21</xm:f>
              <xm:sqref>F21</xm:sqref>
            </x14:sparkline>
            <x14:sparkline>
              <xm:f>'600'!G22:R22</xm:f>
              <xm:sqref>F22</xm:sqref>
            </x14:sparkline>
            <x14:sparkline>
              <xm:f>'600'!G23:R23</xm:f>
              <xm:sqref>F23</xm:sqref>
            </x14:sparkline>
            <x14:sparkline>
              <xm:f>'600'!G24:R24</xm:f>
              <xm:sqref>F24</xm:sqref>
            </x14:sparkline>
            <x14:sparkline>
              <xm:f>'600'!G25:R25</xm:f>
              <xm:sqref>F25</xm:sqref>
            </x14:sparkline>
            <x14:sparkline>
              <xm:f>'600'!G26:R26</xm:f>
              <xm:sqref>F26</xm:sqref>
            </x14:sparkline>
            <x14:sparkline>
              <xm:f>'600'!G27:R27</xm:f>
              <xm:sqref>F27</xm:sqref>
            </x14:sparkline>
            <x14:sparkline>
              <xm:f>'600'!G28:R28</xm:f>
              <xm:sqref>F28</xm:sqref>
            </x14:sparkline>
            <x14:sparkline>
              <xm:f>'600'!G29:R29</xm:f>
              <xm:sqref>F29</xm:sqref>
            </x14:sparkline>
            <x14:sparkline>
              <xm:f>'600'!G30:R30</xm:f>
              <xm:sqref>F30</xm:sqref>
            </x14:sparkline>
            <x14:sparkline>
              <xm:f>'600'!G31:R31</xm:f>
              <xm:sqref>F31</xm:sqref>
            </x14:sparkline>
            <x14:sparkline>
              <xm:f>'600'!G32:R32</xm:f>
              <xm:sqref>F32</xm:sqref>
            </x14:sparkline>
            <x14:sparkline>
              <xm:f>'600'!G33:R33</xm:f>
              <xm:sqref>F33</xm:sqref>
            </x14:sparkline>
            <x14:sparkline>
              <xm:f>'600'!G34:R34</xm:f>
              <xm:sqref>F34</xm:sqref>
            </x14:sparkline>
            <x14:sparkline>
              <xm:f>'600'!G35:R35</xm:f>
              <xm:sqref>F35</xm:sqref>
            </x14:sparkline>
            <x14:sparkline>
              <xm:f>'600'!G36:R36</xm:f>
              <xm:sqref>F36</xm:sqref>
            </x14:sparkline>
            <x14:sparkline>
              <xm:f>'600'!G37:R37</xm:f>
              <xm:sqref>F37</xm:sqref>
            </x14:sparkline>
            <x14:sparkline>
              <xm:f>'600'!G38:R38</xm:f>
              <xm:sqref>F38</xm:sqref>
            </x14:sparkline>
            <x14:sparkline>
              <xm:f>'600'!G39:R39</xm:f>
              <xm:sqref>F39</xm:sqref>
            </x14:sparkline>
            <x14:sparkline>
              <xm:f>'600'!G40:R40</xm:f>
              <xm:sqref>F40</xm:sqref>
            </x14:sparkline>
            <x14:sparkline>
              <xm:f>'600'!G41:R41</xm:f>
              <xm:sqref>F41</xm:sqref>
            </x14:sparkline>
            <x14:sparkline>
              <xm:f>'600'!G42:R42</xm:f>
              <xm:sqref>F42</xm:sqref>
            </x14:sparkline>
            <x14:sparkline>
              <xm:f>'600'!G43:R43</xm:f>
              <xm:sqref>F43</xm:sqref>
            </x14:sparkline>
            <x14:sparkline>
              <xm:f>'600'!G44:R44</xm:f>
              <xm:sqref>F44</xm:sqref>
            </x14:sparkline>
            <x14:sparkline>
              <xm:f>'600'!G45:R45</xm:f>
              <xm:sqref>F45</xm:sqref>
            </x14:sparkline>
            <x14:sparkline>
              <xm:f>'600'!G46:R46</xm:f>
              <xm:sqref>F46</xm:sqref>
            </x14:sparkline>
            <x14:sparkline>
              <xm:f>'600'!G47:R47</xm:f>
              <xm:sqref>F47</xm:sqref>
            </x14:sparkline>
            <x14:sparkline>
              <xm:f>'600'!G48:R48</xm:f>
              <xm:sqref>F48</xm:sqref>
            </x14:sparkline>
            <x14:sparkline>
              <xm:f>'600'!G49:R49</xm:f>
              <xm:sqref>F49</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topLeftCell="D3" zoomScale="80" zoomScaleNormal="80" workbookViewId="0"/>
  </sheetViews>
  <sheetFormatPr defaultRowHeight="15" x14ac:dyDescent="0.25"/>
  <cols>
    <col min="1" max="3" width="9.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8" t="s">
        <v>803</v>
      </c>
      <c r="B1" s="18" t="s">
        <v>31</v>
      </c>
      <c r="C1" s="17" t="s">
        <v>11</v>
      </c>
      <c r="D1" s="18"/>
      <c r="E1" s="18" t="s">
        <v>12</v>
      </c>
      <c r="F1" s="18"/>
      <c r="G1" s="18" t="s">
        <v>13</v>
      </c>
      <c r="H1" s="18" t="s">
        <v>13</v>
      </c>
      <c r="I1" s="18" t="s">
        <v>13</v>
      </c>
      <c r="J1" s="18" t="s">
        <v>13</v>
      </c>
      <c r="K1" s="18" t="s">
        <v>13</v>
      </c>
      <c r="L1" s="18" t="s">
        <v>13</v>
      </c>
      <c r="M1" s="18" t="s">
        <v>13</v>
      </c>
      <c r="N1" s="18" t="s">
        <v>13</v>
      </c>
      <c r="O1" s="18" t="s">
        <v>13</v>
      </c>
      <c r="P1" s="18" t="s">
        <v>13</v>
      </c>
      <c r="Q1" s="18" t="s">
        <v>13</v>
      </c>
      <c r="R1" s="18" t="s">
        <v>13</v>
      </c>
      <c r="S1" s="18" t="s">
        <v>13</v>
      </c>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row>
    <row r="2" spans="1:59" hidden="1" x14ac:dyDescent="0.25">
      <c r="A2" s="18" t="s">
        <v>11</v>
      </c>
      <c r="B2" s="56" t="s">
        <v>32</v>
      </c>
      <c r="C2" s="57" t="str">
        <f>"999"</f>
        <v>999</v>
      </c>
      <c r="D2" s="18"/>
      <c r="E2" s="18"/>
      <c r="F2" s="18"/>
      <c r="G2" s="18" t="s">
        <v>14</v>
      </c>
      <c r="H2" s="18" t="s">
        <v>14</v>
      </c>
      <c r="I2" s="18" t="s">
        <v>14</v>
      </c>
      <c r="J2" s="18" t="s">
        <v>14</v>
      </c>
      <c r="K2" s="18" t="s">
        <v>14</v>
      </c>
      <c r="L2" s="18" t="s">
        <v>14</v>
      </c>
      <c r="M2" s="18" t="s">
        <v>14</v>
      </c>
      <c r="N2" s="18" t="s">
        <v>14</v>
      </c>
      <c r="O2" s="18" t="s">
        <v>14</v>
      </c>
      <c r="P2" s="18" t="s">
        <v>14</v>
      </c>
      <c r="Q2" s="18" t="s">
        <v>14</v>
      </c>
      <c r="R2" s="18" t="s">
        <v>14</v>
      </c>
      <c r="S2" s="18" t="s">
        <v>33</v>
      </c>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row>
    <row r="3" spans="1:59" x14ac:dyDescent="0.25">
      <c r="A3" s="18"/>
      <c r="B3" s="18"/>
      <c r="C3" s="17"/>
      <c r="S3" s="19"/>
    </row>
    <row r="4" spans="1:59" ht="22.5" x14ac:dyDescent="0.3">
      <c r="A4" s="18"/>
      <c r="B4" s="18"/>
      <c r="C4" s="17"/>
      <c r="E4" s="60"/>
      <c r="F4" s="60"/>
      <c r="S4" s="19"/>
    </row>
    <row r="5" spans="1:59" ht="22.5" x14ac:dyDescent="0.3">
      <c r="A5" s="18"/>
      <c r="B5" s="18"/>
      <c r="C5" s="17"/>
      <c r="E5" s="60" t="s">
        <v>15</v>
      </c>
      <c r="F5" s="60"/>
      <c r="S5" s="19"/>
    </row>
    <row r="6" spans="1:59" ht="22.5" x14ac:dyDescent="0.3">
      <c r="A6" s="18"/>
      <c r="B6" s="18"/>
      <c r="C6" s="17"/>
      <c r="E6" s="60" t="s">
        <v>16</v>
      </c>
      <c r="F6" s="60" t="str">
        <f>Year</f>
        <v>2016</v>
      </c>
      <c r="S6" s="19"/>
    </row>
    <row r="7" spans="1:59" ht="22.5" x14ac:dyDescent="0.3">
      <c r="A7" s="18"/>
      <c r="B7" s="18" t="str">
        <f>IF(Separate_sheet="","Hide","Show")</f>
        <v>Show</v>
      </c>
      <c r="C7" s="17"/>
      <c r="E7" s="60"/>
      <c r="F7" s="60" t="str">
        <f>C2</f>
        <v>999</v>
      </c>
      <c r="H7" s="60"/>
      <c r="S7" s="19"/>
    </row>
    <row r="8" spans="1:59" ht="22.5" hidden="1" x14ac:dyDescent="0.3">
      <c r="A8" s="18" t="s">
        <v>34</v>
      </c>
      <c r="B8" s="18" t="s">
        <v>35</v>
      </c>
      <c r="C8" s="17" t="str">
        <f>IF(Separate_sheet=B8,C2,"*")</f>
        <v>999</v>
      </c>
      <c r="E8" s="60"/>
      <c r="F8" s="60"/>
      <c r="G8" s="60"/>
      <c r="S8" s="19"/>
    </row>
    <row r="9" spans="1:59" ht="22.5" hidden="1" x14ac:dyDescent="0.3">
      <c r="A9" s="18" t="s">
        <v>34</v>
      </c>
      <c r="B9" s="18" t="s">
        <v>36</v>
      </c>
      <c r="C9" s="17" t="str">
        <f>IF(Separate_sheet=B9,C2,"*")</f>
        <v>*</v>
      </c>
      <c r="E9" s="60"/>
      <c r="F9" s="60"/>
      <c r="G9" s="60"/>
      <c r="S9" s="19"/>
    </row>
    <row r="10" spans="1:59" ht="22.5" hidden="1" x14ac:dyDescent="0.3">
      <c r="A10" s="18" t="s">
        <v>34</v>
      </c>
      <c r="B10" s="18" t="s">
        <v>37</v>
      </c>
      <c r="C10" s="17" t="str">
        <f>IF(Separate_sheet=B10,C2,"*")</f>
        <v>*</v>
      </c>
      <c r="E10" s="60"/>
      <c r="F10" s="60"/>
      <c r="G10" s="60"/>
      <c r="S10" s="19"/>
    </row>
    <row r="11" spans="1:59" x14ac:dyDescent="0.25">
      <c r="A11" s="18"/>
      <c r="B11" s="18"/>
      <c r="C11" s="17"/>
      <c r="S11" s="19"/>
    </row>
    <row r="12" spans="1:59" ht="18.75" x14ac:dyDescent="0.3">
      <c r="A12" s="18"/>
      <c r="B12" s="18"/>
      <c r="C12" s="17"/>
      <c r="G12" s="21" t="str">
        <f>TEXT(G13,"MMMM")</f>
        <v>January</v>
      </c>
      <c r="H12" s="22" t="str">
        <f>TEXT(H13,"MMMM")</f>
        <v>February</v>
      </c>
      <c r="I12" s="22" t="str">
        <f>TEXT(I13,"MMMM")</f>
        <v>March</v>
      </c>
      <c r="J12" s="22" t="str">
        <f>TEXT(J13,"MMMM")</f>
        <v>April</v>
      </c>
      <c r="K12" s="22" t="str">
        <f>TEXT(K13,"MMMM")</f>
        <v>May</v>
      </c>
      <c r="L12" s="22" t="str">
        <f>TEXT(L13,"MMMM")</f>
        <v>June</v>
      </c>
      <c r="M12" s="22" t="str">
        <f>TEXT(M13,"MMMM")</f>
        <v>July</v>
      </c>
      <c r="N12" s="22" t="str">
        <f>TEXT(N13,"MMMM")</f>
        <v>August</v>
      </c>
      <c r="O12" s="22" t="str">
        <f>TEXT(O13,"MMMM")</f>
        <v>September</v>
      </c>
      <c r="P12" s="22" t="str">
        <f>TEXT(P13,"MMMM")</f>
        <v>October</v>
      </c>
      <c r="Q12" s="22" t="str">
        <f>TEXT(Q13,"MMMM")</f>
        <v>November</v>
      </c>
      <c r="R12" s="22" t="str">
        <f>TEXT(R13,"MMMM")</f>
        <v>December</v>
      </c>
      <c r="S12" s="23" t="str">
        <f>F6</f>
        <v>2016</v>
      </c>
    </row>
    <row r="13" spans="1:59" hidden="1" x14ac:dyDescent="0.25">
      <c r="A13" s="18" t="s">
        <v>11</v>
      </c>
      <c r="B13" s="18"/>
      <c r="C13" s="17"/>
      <c r="G13" s="24">
        <f>DATE(Year,1,1)</f>
        <v>42370</v>
      </c>
      <c r="H13" s="25">
        <f>G14+1</f>
        <v>42401</v>
      </c>
      <c r="I13" s="25">
        <f>H14+1</f>
        <v>42430</v>
      </c>
      <c r="J13" s="25">
        <f>I14+1</f>
        <v>42461</v>
      </c>
      <c r="K13" s="25">
        <f>J14+1</f>
        <v>42491</v>
      </c>
      <c r="L13" s="25">
        <f>K14+1</f>
        <v>42522</v>
      </c>
      <c r="M13" s="25">
        <f>L14+1</f>
        <v>42552</v>
      </c>
      <c r="N13" s="25">
        <f>M14+1</f>
        <v>42583</v>
      </c>
      <c r="O13" s="25">
        <f>N14+1</f>
        <v>42614</v>
      </c>
      <c r="P13" s="25">
        <f>O14+1</f>
        <v>42644</v>
      </c>
      <c r="Q13" s="25">
        <f>P14+1</f>
        <v>42675</v>
      </c>
      <c r="R13" s="25">
        <f>Q14+1</f>
        <v>42705</v>
      </c>
      <c r="S13" s="26">
        <f>G13</f>
        <v>42370</v>
      </c>
    </row>
    <row r="14" spans="1:59" hidden="1" x14ac:dyDescent="0.25">
      <c r="A14" s="18" t="s">
        <v>11</v>
      </c>
      <c r="B14" s="18"/>
      <c r="C14" s="17"/>
      <c r="G14" s="24">
        <f>EOMONTH(G13,0)</f>
        <v>42400</v>
      </c>
      <c r="H14" s="25">
        <f>EOMONTH(H13,0)</f>
        <v>42429</v>
      </c>
      <c r="I14" s="25">
        <f>EOMONTH(I13,0)</f>
        <v>42460</v>
      </c>
      <c r="J14" s="25">
        <f>EOMONTH(J13,0)</f>
        <v>42490</v>
      </c>
      <c r="K14" s="25">
        <f>EOMONTH(K13,0)</f>
        <v>42521</v>
      </c>
      <c r="L14" s="25">
        <f>EOMONTH(L13,0)</f>
        <v>42551</v>
      </c>
      <c r="M14" s="25">
        <f>EOMONTH(M13,0)</f>
        <v>42582</v>
      </c>
      <c r="N14" s="25">
        <f>EOMONTH(N13,0)</f>
        <v>42613</v>
      </c>
      <c r="O14" s="25">
        <f>EOMONTH(O13,0)</f>
        <v>42643</v>
      </c>
      <c r="P14" s="25">
        <f>EOMONTH(P13,0)</f>
        <v>42674</v>
      </c>
      <c r="Q14" s="25">
        <f>EOMONTH(Q13,0)</f>
        <v>42704</v>
      </c>
      <c r="R14" s="25">
        <f>EOMONTH(R13,0)</f>
        <v>42735</v>
      </c>
      <c r="S14" s="26">
        <f>R14</f>
        <v>42735</v>
      </c>
    </row>
    <row r="15" spans="1:59" ht="17.25" x14ac:dyDescent="0.3">
      <c r="A15" s="18"/>
      <c r="B15" s="18"/>
      <c r="C15" s="17" t="s">
        <v>18</v>
      </c>
      <c r="E15" s="27" t="s">
        <v>19</v>
      </c>
      <c r="F15" s="27"/>
      <c r="G15" s="28"/>
      <c r="H15" s="29"/>
      <c r="I15" s="29"/>
      <c r="J15" s="29"/>
      <c r="K15" s="29"/>
      <c r="L15" s="29"/>
      <c r="M15" s="29"/>
      <c r="N15" s="29"/>
      <c r="O15" s="29"/>
      <c r="P15" s="29"/>
      <c r="Q15" s="29"/>
      <c r="R15" s="29"/>
      <c r="S15" s="30"/>
    </row>
    <row r="16" spans="1:59" x14ac:dyDescent="0.25">
      <c r="A16" s="18"/>
      <c r="B16" s="18"/>
      <c r="C16" s="17">
        <v>31</v>
      </c>
      <c r="E16" s="31" t="str">
        <f>"Sales"</f>
        <v>Sales</v>
      </c>
      <c r="F16" s="31"/>
      <c r="G16" s="32">
        <v>0</v>
      </c>
      <c r="H16" s="33">
        <v>0</v>
      </c>
      <c r="I16" s="33">
        <v>0</v>
      </c>
      <c r="J16" s="33">
        <v>0</v>
      </c>
      <c r="K16" s="33">
        <v>0</v>
      </c>
      <c r="L16" s="33">
        <v>0</v>
      </c>
      <c r="M16" s="33">
        <v>0</v>
      </c>
      <c r="N16" s="33">
        <v>0</v>
      </c>
      <c r="O16" s="33">
        <v>0</v>
      </c>
      <c r="P16" s="33">
        <v>0</v>
      </c>
      <c r="Q16" s="33">
        <v>0</v>
      </c>
      <c r="R16" s="33">
        <v>0</v>
      </c>
      <c r="S16" s="34">
        <v>0</v>
      </c>
    </row>
    <row r="17" spans="1:19" x14ac:dyDescent="0.25">
      <c r="A17" s="18"/>
      <c r="B17" s="18"/>
      <c r="C17" s="17">
        <v>32</v>
      </c>
      <c r="E17" s="31" t="str">
        <f>"Sales Returns and Discounts"</f>
        <v>Sales Returns and Discounts</v>
      </c>
      <c r="F17" s="31"/>
      <c r="G17" s="32">
        <v>0</v>
      </c>
      <c r="H17" s="33">
        <v>0</v>
      </c>
      <c r="I17" s="33">
        <v>0</v>
      </c>
      <c r="J17" s="33">
        <v>0</v>
      </c>
      <c r="K17" s="33">
        <v>0</v>
      </c>
      <c r="L17" s="33">
        <v>0</v>
      </c>
      <c r="M17" s="33">
        <v>0</v>
      </c>
      <c r="N17" s="33">
        <v>0</v>
      </c>
      <c r="O17" s="33">
        <v>0</v>
      </c>
      <c r="P17" s="33">
        <v>0</v>
      </c>
      <c r="Q17" s="33">
        <v>0</v>
      </c>
      <c r="R17" s="33">
        <v>0</v>
      </c>
      <c r="S17" s="34">
        <v>0</v>
      </c>
    </row>
    <row r="18" spans="1:19" x14ac:dyDescent="0.25">
      <c r="A18" s="18"/>
      <c r="B18" s="18"/>
      <c r="C18" s="17"/>
      <c r="E18" s="35" t="s">
        <v>20</v>
      </c>
      <c r="F18" s="35"/>
      <c r="G18" s="36">
        <f>G16+G17</f>
        <v>0</v>
      </c>
      <c r="H18" s="36">
        <f>H16+H17</f>
        <v>0</v>
      </c>
      <c r="I18" s="36">
        <f>I16+I17</f>
        <v>0</v>
      </c>
      <c r="J18" s="36">
        <f>J16+J17</f>
        <v>0</v>
      </c>
      <c r="K18" s="36">
        <f>K16+K17</f>
        <v>0</v>
      </c>
      <c r="L18" s="36">
        <f>L16+L17</f>
        <v>0</v>
      </c>
      <c r="M18" s="36">
        <f>M16+M17</f>
        <v>0</v>
      </c>
      <c r="N18" s="36">
        <f>N16+N17</f>
        <v>0</v>
      </c>
      <c r="O18" s="36">
        <f>O16+O17</f>
        <v>0</v>
      </c>
      <c r="P18" s="36">
        <f>P16+P17</f>
        <v>0</v>
      </c>
      <c r="Q18" s="36">
        <f>Q16+Q17</f>
        <v>0</v>
      </c>
      <c r="R18" s="36">
        <f>R16+R17</f>
        <v>0</v>
      </c>
      <c r="S18" s="37">
        <f>S16+S17</f>
        <v>0</v>
      </c>
    </row>
    <row r="19" spans="1:19" x14ac:dyDescent="0.25">
      <c r="A19" s="18"/>
      <c r="B19" s="18"/>
      <c r="C19" s="17"/>
      <c r="E19" s="38"/>
      <c r="F19" s="38"/>
      <c r="G19" s="39"/>
      <c r="H19" s="39"/>
      <c r="I19" s="39"/>
      <c r="J19" s="39"/>
      <c r="K19" s="39"/>
      <c r="L19" s="39"/>
      <c r="M19" s="39"/>
      <c r="N19" s="39"/>
      <c r="O19" s="39"/>
      <c r="P19" s="39"/>
      <c r="Q19" s="39"/>
      <c r="R19" s="39"/>
      <c r="S19" s="40"/>
    </row>
    <row r="20" spans="1:19" ht="17.25" x14ac:dyDescent="0.3">
      <c r="A20" s="18"/>
      <c r="B20" s="18"/>
      <c r="C20" s="17"/>
      <c r="E20" s="41" t="str">
        <f>"Cost of Goods Sold"</f>
        <v>Cost of Goods Sold</v>
      </c>
      <c r="F20" s="41"/>
      <c r="G20" s="28"/>
      <c r="H20" s="29"/>
      <c r="I20" s="29"/>
      <c r="J20" s="29"/>
      <c r="K20" s="29"/>
      <c r="L20" s="29"/>
      <c r="M20" s="29"/>
      <c r="N20" s="29"/>
      <c r="O20" s="29"/>
      <c r="P20" s="29"/>
      <c r="Q20" s="29"/>
      <c r="R20" s="29"/>
      <c r="S20" s="30"/>
    </row>
    <row r="21" spans="1:19" x14ac:dyDescent="0.25">
      <c r="A21" s="18"/>
      <c r="B21" s="18"/>
      <c r="C21" s="17">
        <v>33</v>
      </c>
      <c r="E21" s="31" t="str">
        <f>"Cost of Goods Sold"</f>
        <v>Cost of Goods Sold</v>
      </c>
      <c r="F21" s="31"/>
      <c r="G21" s="32">
        <v>0</v>
      </c>
      <c r="H21" s="33">
        <v>0</v>
      </c>
      <c r="I21" s="33">
        <v>0</v>
      </c>
      <c r="J21" s="33">
        <v>0</v>
      </c>
      <c r="K21" s="33">
        <v>0</v>
      </c>
      <c r="L21" s="33">
        <v>0</v>
      </c>
      <c r="M21" s="33">
        <v>0</v>
      </c>
      <c r="N21" s="33">
        <v>0</v>
      </c>
      <c r="O21" s="33">
        <v>0</v>
      </c>
      <c r="P21" s="33">
        <v>0</v>
      </c>
      <c r="Q21" s="33">
        <v>0</v>
      </c>
      <c r="R21" s="33">
        <v>0</v>
      </c>
      <c r="S21" s="34">
        <v>0</v>
      </c>
    </row>
    <row r="22" spans="1:19" ht="17.25" x14ac:dyDescent="0.3">
      <c r="A22" s="18"/>
      <c r="B22" s="18"/>
      <c r="C22" s="17"/>
      <c r="E22" s="42"/>
      <c r="F22" s="42"/>
      <c r="G22" s="32"/>
      <c r="H22" s="33"/>
      <c r="I22" s="33"/>
      <c r="J22" s="33"/>
      <c r="K22" s="33"/>
      <c r="L22" s="33"/>
      <c r="M22" s="33"/>
      <c r="N22" s="33"/>
      <c r="O22" s="33"/>
      <c r="P22" s="33"/>
      <c r="Q22" s="33"/>
      <c r="R22" s="33"/>
      <c r="S22" s="34"/>
    </row>
    <row r="23" spans="1:19" ht="15.75" x14ac:dyDescent="0.25">
      <c r="A23" s="18"/>
      <c r="B23" s="18"/>
      <c r="C23" s="17"/>
      <c r="E23" s="43" t="s">
        <v>21</v>
      </c>
      <c r="F23" s="43"/>
      <c r="G23" s="44">
        <f>G18+G21</f>
        <v>0</v>
      </c>
      <c r="H23" s="44">
        <f>H18+H21</f>
        <v>0</v>
      </c>
      <c r="I23" s="44">
        <f>I18+I21</f>
        <v>0</v>
      </c>
      <c r="J23" s="44">
        <f>J18+J21</f>
        <v>0</v>
      </c>
      <c r="K23" s="44">
        <f>K18+K21</f>
        <v>0</v>
      </c>
      <c r="L23" s="44">
        <f>L18+L21</f>
        <v>0</v>
      </c>
      <c r="M23" s="44">
        <f>M18+M21</f>
        <v>0</v>
      </c>
      <c r="N23" s="44">
        <f>N18+N21</f>
        <v>0</v>
      </c>
      <c r="O23" s="44">
        <f>O18+O21</f>
        <v>0</v>
      </c>
      <c r="P23" s="44">
        <f>P18+P21</f>
        <v>0</v>
      </c>
      <c r="Q23" s="44">
        <f>Q18+Q21</f>
        <v>0</v>
      </c>
      <c r="R23" s="44">
        <f>R18+R21</f>
        <v>0</v>
      </c>
      <c r="S23" s="45">
        <f>S18+S21</f>
        <v>0</v>
      </c>
    </row>
    <row r="24" spans="1:19" x14ac:dyDescent="0.25">
      <c r="A24" s="18"/>
      <c r="B24" s="18"/>
      <c r="C24" s="17"/>
      <c r="E24" s="38"/>
      <c r="F24" s="38"/>
      <c r="G24" s="39"/>
      <c r="H24" s="39"/>
      <c r="I24" s="39"/>
      <c r="J24" s="39"/>
      <c r="K24" s="39"/>
      <c r="L24" s="39"/>
      <c r="M24" s="39"/>
      <c r="N24" s="39"/>
      <c r="O24" s="39"/>
      <c r="P24" s="39"/>
      <c r="Q24" s="39"/>
      <c r="R24" s="39"/>
      <c r="S24" s="40"/>
    </row>
    <row r="25" spans="1:19" ht="17.25" x14ac:dyDescent="0.3">
      <c r="A25" s="18"/>
      <c r="B25" s="18"/>
      <c r="C25" s="17"/>
      <c r="E25" s="41" t="s">
        <v>22</v>
      </c>
      <c r="F25" s="41"/>
      <c r="G25" s="28"/>
      <c r="H25" s="29"/>
      <c r="I25" s="29"/>
      <c r="J25" s="29"/>
      <c r="K25" s="29"/>
      <c r="L25" s="29"/>
      <c r="M25" s="29"/>
      <c r="N25" s="29"/>
      <c r="O25" s="29"/>
      <c r="P25" s="29"/>
      <c r="Q25" s="29"/>
      <c r="R25" s="29"/>
      <c r="S25" s="30"/>
    </row>
    <row r="26" spans="1:19" x14ac:dyDescent="0.25">
      <c r="A26" s="18"/>
      <c r="B26" s="18"/>
      <c r="C26" s="17">
        <v>34</v>
      </c>
      <c r="E26" s="31" t="str">
        <f>"Selling Expense"</f>
        <v>Selling Expense</v>
      </c>
      <c r="F26" s="31"/>
      <c r="G26" s="32">
        <v>0</v>
      </c>
      <c r="H26" s="33">
        <v>0</v>
      </c>
      <c r="I26" s="33">
        <v>0</v>
      </c>
      <c r="J26" s="33">
        <v>0</v>
      </c>
      <c r="K26" s="33">
        <v>0</v>
      </c>
      <c r="L26" s="33">
        <v>0</v>
      </c>
      <c r="M26" s="33">
        <v>0</v>
      </c>
      <c r="N26" s="33">
        <v>0</v>
      </c>
      <c r="O26" s="33">
        <v>0</v>
      </c>
      <c r="P26" s="33">
        <v>0</v>
      </c>
      <c r="Q26" s="33">
        <v>0</v>
      </c>
      <c r="R26" s="33">
        <v>0</v>
      </c>
      <c r="S26" s="34">
        <v>0</v>
      </c>
    </row>
    <row r="27" spans="1:19" x14ac:dyDescent="0.25">
      <c r="A27" s="18"/>
      <c r="B27" s="18"/>
      <c r="C27" s="17">
        <v>35</v>
      </c>
      <c r="E27" s="31" t="str">
        <f>"Administrative Expense"</f>
        <v>Administrative Expense</v>
      </c>
      <c r="F27" s="31"/>
      <c r="G27" s="32">
        <v>0</v>
      </c>
      <c r="H27" s="33">
        <v>0</v>
      </c>
      <c r="I27" s="33">
        <v>0</v>
      </c>
      <c r="J27" s="33">
        <v>0</v>
      </c>
      <c r="K27" s="33">
        <v>0</v>
      </c>
      <c r="L27" s="33">
        <v>0</v>
      </c>
      <c r="M27" s="33">
        <v>0</v>
      </c>
      <c r="N27" s="33">
        <v>0</v>
      </c>
      <c r="O27" s="33">
        <v>0</v>
      </c>
      <c r="P27" s="33">
        <v>0</v>
      </c>
      <c r="Q27" s="33">
        <v>0</v>
      </c>
      <c r="R27" s="33">
        <v>0</v>
      </c>
      <c r="S27" s="34">
        <v>0</v>
      </c>
    </row>
    <row r="28" spans="1:19" x14ac:dyDescent="0.25">
      <c r="A28" s="18"/>
      <c r="B28" s="18"/>
      <c r="C28" s="17">
        <v>36</v>
      </c>
      <c r="E28" s="31" t="str">
        <f>"Salaries Expense"</f>
        <v>Salaries Expense</v>
      </c>
      <c r="F28" s="31"/>
      <c r="G28" s="32">
        <v>0</v>
      </c>
      <c r="H28" s="33">
        <v>0</v>
      </c>
      <c r="I28" s="33">
        <v>0</v>
      </c>
      <c r="J28" s="33">
        <v>0</v>
      </c>
      <c r="K28" s="33">
        <v>0</v>
      </c>
      <c r="L28" s="33">
        <v>0</v>
      </c>
      <c r="M28" s="33">
        <v>0</v>
      </c>
      <c r="N28" s="33">
        <v>0</v>
      </c>
      <c r="O28" s="33">
        <v>0</v>
      </c>
      <c r="P28" s="33">
        <v>0</v>
      </c>
      <c r="Q28" s="33">
        <v>0</v>
      </c>
      <c r="R28" s="33">
        <v>0</v>
      </c>
      <c r="S28" s="34">
        <v>0</v>
      </c>
    </row>
    <row r="29" spans="1:19" x14ac:dyDescent="0.25">
      <c r="A29" s="18"/>
      <c r="B29" s="18"/>
      <c r="C29" s="17">
        <v>37</v>
      </c>
      <c r="E29" s="31" t="str">
        <f>"Other Employee Expenses"</f>
        <v>Other Employee Expenses</v>
      </c>
      <c r="F29" s="31"/>
      <c r="G29" s="32">
        <v>0</v>
      </c>
      <c r="H29" s="33">
        <v>0</v>
      </c>
      <c r="I29" s="33">
        <v>0</v>
      </c>
      <c r="J29" s="33">
        <v>0</v>
      </c>
      <c r="K29" s="33">
        <v>0</v>
      </c>
      <c r="L29" s="33">
        <v>0</v>
      </c>
      <c r="M29" s="33">
        <v>0</v>
      </c>
      <c r="N29" s="33">
        <v>0</v>
      </c>
      <c r="O29" s="33">
        <v>0</v>
      </c>
      <c r="P29" s="33">
        <v>0</v>
      </c>
      <c r="Q29" s="33">
        <v>0</v>
      </c>
      <c r="R29" s="33">
        <v>0</v>
      </c>
      <c r="S29" s="34">
        <v>0</v>
      </c>
    </row>
    <row r="30" spans="1:19" x14ac:dyDescent="0.25">
      <c r="A30" s="18"/>
      <c r="B30" s="18"/>
      <c r="C30" s="17">
        <v>38</v>
      </c>
      <c r="E30" s="31" t="str">
        <f>"Interest Expense"</f>
        <v>Interest Expense</v>
      </c>
      <c r="F30" s="31"/>
      <c r="G30" s="32">
        <v>0</v>
      </c>
      <c r="H30" s="33">
        <v>0</v>
      </c>
      <c r="I30" s="33">
        <v>0</v>
      </c>
      <c r="J30" s="33">
        <v>0</v>
      </c>
      <c r="K30" s="33">
        <v>0</v>
      </c>
      <c r="L30" s="33">
        <v>0</v>
      </c>
      <c r="M30" s="33">
        <v>0</v>
      </c>
      <c r="N30" s="33">
        <v>0</v>
      </c>
      <c r="O30" s="33">
        <v>0</v>
      </c>
      <c r="P30" s="33">
        <v>0</v>
      </c>
      <c r="Q30" s="33">
        <v>0</v>
      </c>
      <c r="R30" s="33">
        <v>0</v>
      </c>
      <c r="S30" s="34">
        <v>0</v>
      </c>
    </row>
    <row r="31" spans="1:19" x14ac:dyDescent="0.25">
      <c r="A31" s="18"/>
      <c r="B31" s="18"/>
      <c r="C31" s="17">
        <v>39</v>
      </c>
      <c r="E31" s="31" t="str">
        <f>"Tax Expense"</f>
        <v>Tax Expense</v>
      </c>
      <c r="F31" s="31"/>
      <c r="G31" s="32">
        <v>0</v>
      </c>
      <c r="H31" s="33">
        <v>0</v>
      </c>
      <c r="I31" s="33">
        <v>0</v>
      </c>
      <c r="J31" s="33">
        <v>0</v>
      </c>
      <c r="K31" s="33">
        <v>0</v>
      </c>
      <c r="L31" s="33">
        <v>0</v>
      </c>
      <c r="M31" s="33">
        <v>0</v>
      </c>
      <c r="N31" s="33">
        <v>0</v>
      </c>
      <c r="O31" s="33">
        <v>0</v>
      </c>
      <c r="P31" s="33">
        <v>0</v>
      </c>
      <c r="Q31" s="33">
        <v>0</v>
      </c>
      <c r="R31" s="33">
        <v>0</v>
      </c>
      <c r="S31" s="34">
        <v>0</v>
      </c>
    </row>
    <row r="32" spans="1:19" x14ac:dyDescent="0.25">
      <c r="A32" s="18"/>
      <c r="B32" s="18"/>
      <c r="C32" s="17">
        <v>40</v>
      </c>
      <c r="E32" s="31" t="str">
        <f>"Depreciation Expense"</f>
        <v>Depreciation Expense</v>
      </c>
      <c r="F32" s="31"/>
      <c r="G32" s="32">
        <v>0</v>
      </c>
      <c r="H32" s="33">
        <v>0</v>
      </c>
      <c r="I32" s="33">
        <v>0</v>
      </c>
      <c r="J32" s="33">
        <v>0</v>
      </c>
      <c r="K32" s="33">
        <v>0</v>
      </c>
      <c r="L32" s="33">
        <v>0</v>
      </c>
      <c r="M32" s="33">
        <v>0</v>
      </c>
      <c r="N32" s="33">
        <v>0</v>
      </c>
      <c r="O32" s="33">
        <v>0</v>
      </c>
      <c r="P32" s="33">
        <v>0</v>
      </c>
      <c r="Q32" s="33">
        <v>0</v>
      </c>
      <c r="R32" s="33">
        <v>0</v>
      </c>
      <c r="S32" s="34">
        <v>0</v>
      </c>
    </row>
    <row r="33" spans="1:19" x14ac:dyDescent="0.25">
      <c r="A33" s="18"/>
      <c r="B33" s="18"/>
      <c r="C33" s="17">
        <v>47</v>
      </c>
      <c r="E33" s="31" t="str">
        <f>"Amortization of Intangible Assets"</f>
        <v>Amortization of Intangible Assets</v>
      </c>
      <c r="F33" s="31"/>
      <c r="G33" s="32">
        <v>0</v>
      </c>
      <c r="H33" s="33">
        <v>0</v>
      </c>
      <c r="I33" s="33">
        <v>0</v>
      </c>
      <c r="J33" s="33">
        <v>0</v>
      </c>
      <c r="K33" s="33">
        <v>0</v>
      </c>
      <c r="L33" s="33">
        <v>0</v>
      </c>
      <c r="M33" s="33">
        <v>0</v>
      </c>
      <c r="N33" s="33">
        <v>0</v>
      </c>
      <c r="O33" s="33">
        <v>0</v>
      </c>
      <c r="P33" s="33">
        <v>0</v>
      </c>
      <c r="Q33" s="33">
        <v>0</v>
      </c>
      <c r="R33" s="33">
        <v>0</v>
      </c>
      <c r="S33" s="34">
        <v>0</v>
      </c>
    </row>
    <row r="34" spans="1:19" x14ac:dyDescent="0.25">
      <c r="A34" s="18"/>
      <c r="B34" s="18"/>
      <c r="C34" s="17"/>
      <c r="E34" s="35" t="s">
        <v>23</v>
      </c>
      <c r="F34" s="35"/>
      <c r="G34" s="36">
        <f>SUM(G26:G33)</f>
        <v>0</v>
      </c>
      <c r="H34" s="36">
        <f>SUM(H26:H33)</f>
        <v>0</v>
      </c>
      <c r="I34" s="36">
        <f>SUM(I26:I33)</f>
        <v>0</v>
      </c>
      <c r="J34" s="36">
        <f>SUM(J26:J33)</f>
        <v>0</v>
      </c>
      <c r="K34" s="36">
        <f>SUM(K26:K33)</f>
        <v>0</v>
      </c>
      <c r="L34" s="36">
        <f>SUM(L26:L33)</f>
        <v>0</v>
      </c>
      <c r="M34" s="36">
        <f>SUM(M26:M33)</f>
        <v>0</v>
      </c>
      <c r="N34" s="36">
        <f>SUM(N26:N33)</f>
        <v>0</v>
      </c>
      <c r="O34" s="36">
        <f>SUM(O26:O33)</f>
        <v>0</v>
      </c>
      <c r="P34" s="36">
        <f>SUM(P26:P33)</f>
        <v>0</v>
      </c>
      <c r="Q34" s="36">
        <f>SUM(Q26:Q33)</f>
        <v>0</v>
      </c>
      <c r="R34" s="36">
        <f>SUM(R26:R33)</f>
        <v>0</v>
      </c>
      <c r="S34" s="37">
        <f>SUM(S26:S33)</f>
        <v>0</v>
      </c>
    </row>
    <row r="35" spans="1:19" x14ac:dyDescent="0.25">
      <c r="A35" s="18"/>
      <c r="B35" s="18"/>
      <c r="C35" s="17"/>
      <c r="E35" s="31"/>
      <c r="F35" s="31"/>
      <c r="G35" s="32"/>
      <c r="H35" s="33"/>
      <c r="I35" s="33"/>
      <c r="J35" s="33"/>
      <c r="K35" s="33"/>
      <c r="L35" s="33"/>
      <c r="M35" s="33"/>
      <c r="N35" s="33"/>
      <c r="O35" s="33"/>
      <c r="P35" s="33"/>
      <c r="Q35" s="33"/>
      <c r="R35" s="33"/>
      <c r="S35" s="34"/>
    </row>
    <row r="36" spans="1:19" ht="15.75" x14ac:dyDescent="0.25">
      <c r="A36" s="18"/>
      <c r="B36" s="18"/>
      <c r="C36" s="17"/>
      <c r="E36" s="43" t="s">
        <v>24</v>
      </c>
      <c r="F36" s="43"/>
      <c r="G36" s="44">
        <f>G23+G34</f>
        <v>0</v>
      </c>
      <c r="H36" s="44">
        <f>H23+H34</f>
        <v>0</v>
      </c>
      <c r="I36" s="44">
        <f>I23+I34</f>
        <v>0</v>
      </c>
      <c r="J36" s="44">
        <f>J23+J34</f>
        <v>0</v>
      </c>
      <c r="K36" s="44">
        <f>K23+K34</f>
        <v>0</v>
      </c>
      <c r="L36" s="44">
        <f>L23+L34</f>
        <v>0</v>
      </c>
      <c r="M36" s="44">
        <f>M23+M34</f>
        <v>0</v>
      </c>
      <c r="N36" s="44">
        <f>N23+N34</f>
        <v>0</v>
      </c>
      <c r="O36" s="44">
        <f>O23+O34</f>
        <v>0</v>
      </c>
      <c r="P36" s="44">
        <f>P23+P34</f>
        <v>0</v>
      </c>
      <c r="Q36" s="44">
        <f>Q23+Q34</f>
        <v>0</v>
      </c>
      <c r="R36" s="44">
        <f>R23+R34</f>
        <v>0</v>
      </c>
      <c r="S36" s="45">
        <f>S23+S34</f>
        <v>0</v>
      </c>
    </row>
    <row r="37" spans="1:19" ht="15.75" x14ac:dyDescent="0.25">
      <c r="A37" s="18"/>
      <c r="B37" s="18"/>
      <c r="C37" s="17"/>
      <c r="E37" s="46"/>
      <c r="F37" s="46"/>
      <c r="G37" s="39"/>
      <c r="H37" s="39"/>
      <c r="I37" s="39"/>
      <c r="J37" s="39"/>
      <c r="K37" s="39"/>
      <c r="L37" s="39"/>
      <c r="M37" s="39"/>
      <c r="N37" s="39"/>
      <c r="O37" s="39"/>
      <c r="P37" s="39"/>
      <c r="Q37" s="39"/>
      <c r="R37" s="39"/>
      <c r="S37" s="40"/>
    </row>
    <row r="38" spans="1:19" ht="17.25" x14ac:dyDescent="0.3">
      <c r="A38" s="18"/>
      <c r="B38" s="18"/>
      <c r="C38" s="17"/>
      <c r="E38" s="41" t="s">
        <v>25</v>
      </c>
      <c r="F38" s="41"/>
      <c r="G38" s="47"/>
      <c r="H38" s="47"/>
      <c r="I38" s="47"/>
      <c r="J38" s="47"/>
      <c r="K38" s="47"/>
      <c r="L38" s="47"/>
      <c r="M38" s="47"/>
      <c r="N38" s="47"/>
      <c r="O38" s="47"/>
      <c r="P38" s="47"/>
      <c r="Q38" s="47"/>
      <c r="R38" s="47"/>
      <c r="S38" s="48"/>
    </row>
    <row r="39" spans="1:19" x14ac:dyDescent="0.25">
      <c r="A39" s="18"/>
      <c r="B39" s="18"/>
      <c r="C39" s="17">
        <v>46</v>
      </c>
      <c r="E39" s="31" t="str">
        <f>"Gain/Loss on Asset Disposal"</f>
        <v>Gain/Loss on Asset Disposal</v>
      </c>
      <c r="F39" s="31"/>
      <c r="G39" s="32">
        <v>0</v>
      </c>
      <c r="H39" s="33">
        <v>0</v>
      </c>
      <c r="I39" s="33">
        <v>0</v>
      </c>
      <c r="J39" s="33">
        <v>0</v>
      </c>
      <c r="K39" s="33">
        <v>0</v>
      </c>
      <c r="L39" s="33">
        <v>0</v>
      </c>
      <c r="M39" s="33">
        <v>0</v>
      </c>
      <c r="N39" s="33">
        <v>0</v>
      </c>
      <c r="O39" s="33">
        <v>0</v>
      </c>
      <c r="P39" s="33">
        <v>0</v>
      </c>
      <c r="Q39" s="33">
        <v>0</v>
      </c>
      <c r="R39" s="33">
        <v>0</v>
      </c>
      <c r="S39" s="34">
        <v>0</v>
      </c>
    </row>
    <row r="40" spans="1:19" x14ac:dyDescent="0.25">
      <c r="A40" s="18"/>
      <c r="B40" s="18"/>
      <c r="C40" s="17">
        <v>42</v>
      </c>
      <c r="E40" s="31" t="str">
        <f>"Other Expenses"</f>
        <v>Other Expenses</v>
      </c>
      <c r="F40" s="31"/>
      <c r="G40" s="32">
        <v>0</v>
      </c>
      <c r="H40" s="33">
        <v>0</v>
      </c>
      <c r="I40" s="33">
        <v>0</v>
      </c>
      <c r="J40" s="33">
        <v>0</v>
      </c>
      <c r="K40" s="33">
        <v>0</v>
      </c>
      <c r="L40" s="33">
        <v>0</v>
      </c>
      <c r="M40" s="33">
        <v>0</v>
      </c>
      <c r="N40" s="33">
        <v>0</v>
      </c>
      <c r="O40" s="33">
        <v>0</v>
      </c>
      <c r="P40" s="33">
        <v>0</v>
      </c>
      <c r="Q40" s="33">
        <v>0</v>
      </c>
      <c r="R40" s="33">
        <v>0</v>
      </c>
      <c r="S40" s="34">
        <v>0</v>
      </c>
    </row>
    <row r="41" spans="1:19" x14ac:dyDescent="0.25">
      <c r="A41" s="18"/>
      <c r="B41" s="18"/>
      <c r="C41" s="17">
        <v>43</v>
      </c>
      <c r="E41" s="31" t="str">
        <f>"Other Income"</f>
        <v>Other Income</v>
      </c>
      <c r="F41" s="31"/>
      <c r="G41" s="32">
        <v>0</v>
      </c>
      <c r="H41" s="33">
        <v>0</v>
      </c>
      <c r="I41" s="33">
        <v>0</v>
      </c>
      <c r="J41" s="33">
        <v>0</v>
      </c>
      <c r="K41" s="33">
        <v>0</v>
      </c>
      <c r="L41" s="33">
        <v>0</v>
      </c>
      <c r="M41" s="33">
        <v>0</v>
      </c>
      <c r="N41" s="33">
        <v>0</v>
      </c>
      <c r="O41" s="33">
        <v>0</v>
      </c>
      <c r="P41" s="33">
        <v>0</v>
      </c>
      <c r="Q41" s="33">
        <v>0</v>
      </c>
      <c r="R41" s="33">
        <v>0</v>
      </c>
      <c r="S41" s="34">
        <v>0</v>
      </c>
    </row>
    <row r="42" spans="1:19" x14ac:dyDescent="0.25">
      <c r="A42" s="18"/>
      <c r="B42" s="18"/>
      <c r="C42" s="17"/>
      <c r="E42" s="35" t="s">
        <v>26</v>
      </c>
      <c r="F42" s="35"/>
      <c r="G42" s="36">
        <f>SUM(G39:G41)</f>
        <v>0</v>
      </c>
      <c r="H42" s="36">
        <f>SUM(H39:H41)</f>
        <v>0</v>
      </c>
      <c r="I42" s="36">
        <f>SUM(I39:I41)</f>
        <v>0</v>
      </c>
      <c r="J42" s="36">
        <f>SUM(J39:J41)</f>
        <v>0</v>
      </c>
      <c r="K42" s="36">
        <f>SUM(K39:K41)</f>
        <v>0</v>
      </c>
      <c r="L42" s="36">
        <f>SUM(L39:L41)</f>
        <v>0</v>
      </c>
      <c r="M42" s="36">
        <f>SUM(M39:M41)</f>
        <v>0</v>
      </c>
      <c r="N42" s="36">
        <f>SUM(N39:N41)</f>
        <v>0</v>
      </c>
      <c r="O42" s="36">
        <f>SUM(O39:O41)</f>
        <v>0</v>
      </c>
      <c r="P42" s="36">
        <f>SUM(P39:P41)</f>
        <v>0</v>
      </c>
      <c r="Q42" s="36">
        <f>SUM(Q39:Q41)</f>
        <v>0</v>
      </c>
      <c r="R42" s="36">
        <f>SUM(R39:R41)</f>
        <v>0</v>
      </c>
      <c r="S42" s="37">
        <f>SUM(S39:S41)</f>
        <v>0</v>
      </c>
    </row>
    <row r="43" spans="1:19" x14ac:dyDescent="0.25">
      <c r="A43" s="18"/>
      <c r="B43" s="18"/>
      <c r="C43" s="17"/>
      <c r="E43" s="31"/>
      <c r="F43" s="31"/>
      <c r="G43" s="32"/>
      <c r="H43" s="33"/>
      <c r="I43" s="33"/>
      <c r="J43" s="33"/>
      <c r="K43" s="33"/>
      <c r="L43" s="33"/>
      <c r="M43" s="33"/>
      <c r="N43" s="33"/>
      <c r="O43" s="33"/>
      <c r="P43" s="33"/>
      <c r="Q43" s="33"/>
      <c r="R43" s="33"/>
      <c r="S43" s="34"/>
    </row>
    <row r="44" spans="1:19" ht="15.75" x14ac:dyDescent="0.25">
      <c r="A44" s="18"/>
      <c r="B44" s="18"/>
      <c r="C44" s="17"/>
      <c r="E44" s="43" t="s">
        <v>27</v>
      </c>
      <c r="F44" s="43"/>
      <c r="G44" s="44">
        <f>G36+G42</f>
        <v>0</v>
      </c>
      <c r="H44" s="44">
        <f>H36+H42</f>
        <v>0</v>
      </c>
      <c r="I44" s="44">
        <f>I36+I42</f>
        <v>0</v>
      </c>
      <c r="J44" s="44">
        <f>J36+J42</f>
        <v>0</v>
      </c>
      <c r="K44" s="44">
        <f>K36+K42</f>
        <v>0</v>
      </c>
      <c r="L44" s="44">
        <f>L36+L42</f>
        <v>0</v>
      </c>
      <c r="M44" s="44">
        <f>M36+M42</f>
        <v>0</v>
      </c>
      <c r="N44" s="44">
        <f>N36+N42</f>
        <v>0</v>
      </c>
      <c r="O44" s="44">
        <f>O36+O42</f>
        <v>0</v>
      </c>
      <c r="P44" s="44">
        <f>P36+P42</f>
        <v>0</v>
      </c>
      <c r="Q44" s="44">
        <f>Q36+Q42</f>
        <v>0</v>
      </c>
      <c r="R44" s="44">
        <f>R36+R42</f>
        <v>0</v>
      </c>
      <c r="S44" s="45">
        <f>S36+S42</f>
        <v>0</v>
      </c>
    </row>
    <row r="45" spans="1:19" x14ac:dyDescent="0.25">
      <c r="A45" s="18"/>
      <c r="B45" s="18"/>
      <c r="C45" s="17"/>
      <c r="E45" s="31"/>
      <c r="F45" s="31"/>
      <c r="G45" s="32"/>
      <c r="H45" s="33"/>
      <c r="I45" s="33"/>
      <c r="J45" s="33"/>
      <c r="K45" s="33"/>
      <c r="L45" s="33"/>
      <c r="M45" s="33"/>
      <c r="N45" s="33"/>
      <c r="O45" s="33"/>
      <c r="P45" s="33"/>
      <c r="Q45" s="33"/>
      <c r="R45" s="33"/>
      <c r="S45" s="34"/>
    </row>
    <row r="46" spans="1:19" ht="17.25" x14ac:dyDescent="0.3">
      <c r="A46" s="18"/>
      <c r="B46" s="18"/>
      <c r="C46" s="17"/>
      <c r="E46" s="41" t="str">
        <f>"Income Tax Expense"</f>
        <v>Income Tax Expense</v>
      </c>
      <c r="F46" s="41"/>
      <c r="G46" s="49"/>
      <c r="H46" s="50"/>
      <c r="I46" s="50"/>
      <c r="J46" s="50"/>
      <c r="K46" s="50"/>
      <c r="L46" s="50"/>
      <c r="M46" s="50"/>
      <c r="N46" s="50"/>
      <c r="O46" s="50"/>
      <c r="P46" s="50"/>
      <c r="Q46" s="50"/>
      <c r="R46" s="50"/>
      <c r="S46" s="51"/>
    </row>
    <row r="47" spans="1:19" x14ac:dyDescent="0.25">
      <c r="A47" s="18"/>
      <c r="B47" s="18"/>
      <c r="C47" s="17">
        <v>41</v>
      </c>
      <c r="E47" s="31" t="str">
        <f>"Income Tax Expense"</f>
        <v>Income Tax Expense</v>
      </c>
      <c r="F47" s="31"/>
      <c r="G47" s="32">
        <v>0</v>
      </c>
      <c r="H47" s="33">
        <v>0</v>
      </c>
      <c r="I47" s="33">
        <v>0</v>
      </c>
      <c r="J47" s="33">
        <v>0</v>
      </c>
      <c r="K47" s="33">
        <v>0</v>
      </c>
      <c r="L47" s="33">
        <v>0</v>
      </c>
      <c r="M47" s="33">
        <v>0</v>
      </c>
      <c r="N47" s="33">
        <v>0</v>
      </c>
      <c r="O47" s="33">
        <v>0</v>
      </c>
      <c r="P47" s="33">
        <v>0</v>
      </c>
      <c r="Q47" s="33">
        <v>0</v>
      </c>
      <c r="R47" s="33">
        <v>0</v>
      </c>
      <c r="S47" s="34">
        <v>0</v>
      </c>
    </row>
    <row r="48" spans="1:19" ht="17.25" x14ac:dyDescent="0.3">
      <c r="A48" s="18"/>
      <c r="B48" s="18"/>
      <c r="C48" s="17"/>
      <c r="E48" s="42"/>
      <c r="F48" s="42"/>
      <c r="G48" s="32"/>
      <c r="H48" s="33"/>
      <c r="I48" s="33"/>
      <c r="J48" s="33"/>
      <c r="K48" s="33"/>
      <c r="L48" s="33"/>
      <c r="M48" s="33"/>
      <c r="N48" s="33"/>
      <c r="O48" s="33"/>
      <c r="P48" s="33"/>
      <c r="Q48" s="33"/>
      <c r="R48" s="33"/>
      <c r="S48" s="34"/>
    </row>
    <row r="49" spans="1:19" ht="19.5" thickBot="1" x14ac:dyDescent="0.35">
      <c r="A49" s="18"/>
      <c r="B49" s="18"/>
      <c r="C49" s="17"/>
      <c r="E49" s="52" t="s">
        <v>28</v>
      </c>
      <c r="F49" s="52"/>
      <c r="G49" s="53">
        <f>G44+G47</f>
        <v>0</v>
      </c>
      <c r="H49" s="54">
        <f>H44+H47</f>
        <v>0</v>
      </c>
      <c r="I49" s="54">
        <f>I44+I47</f>
        <v>0</v>
      </c>
      <c r="J49" s="54">
        <f>J44+J47</f>
        <v>0</v>
      </c>
      <c r="K49" s="54">
        <f>K44+K47</f>
        <v>0</v>
      </c>
      <c r="L49" s="54">
        <f>L44+L47</f>
        <v>0</v>
      </c>
      <c r="M49" s="54">
        <f>M44+M47</f>
        <v>0</v>
      </c>
      <c r="N49" s="54">
        <f>N44+N47</f>
        <v>0</v>
      </c>
      <c r="O49" s="54">
        <f>O44+O47</f>
        <v>0</v>
      </c>
      <c r="P49" s="54">
        <f>P44+P47</f>
        <v>0</v>
      </c>
      <c r="Q49" s="54">
        <f>Q44+Q47</f>
        <v>0</v>
      </c>
      <c r="R49" s="54">
        <f>R44+R47</f>
        <v>0</v>
      </c>
      <c r="S49" s="55">
        <f>S44+S47</f>
        <v>0</v>
      </c>
    </row>
    <row r="50" spans="1:19" ht="15.75" thickTop="1" x14ac:dyDescent="0.25">
      <c r="A50" s="18"/>
      <c r="B50" s="18"/>
      <c r="C50" s="17"/>
      <c r="S50" s="19"/>
    </row>
    <row r="51" spans="1:19" x14ac:dyDescent="0.25">
      <c r="A51" s="18"/>
      <c r="B51" s="18"/>
      <c r="C51" s="17"/>
      <c r="S51" s="19"/>
    </row>
    <row r="52" spans="1:19" x14ac:dyDescent="0.25">
      <c r="A52" s="18"/>
      <c r="B52" s="18"/>
      <c r="C52" s="17"/>
      <c r="S52" s="19"/>
    </row>
    <row r="53" spans="1:19" x14ac:dyDescent="0.25">
      <c r="A53" s="18"/>
      <c r="B53" s="18"/>
      <c r="C53" s="17"/>
      <c r="S53" s="19"/>
    </row>
    <row r="54" spans="1:19" x14ac:dyDescent="0.25">
      <c r="A54" s="18"/>
      <c r="B54" s="18"/>
      <c r="C54" s="17"/>
      <c r="S54" s="19"/>
    </row>
    <row r="55" spans="1:19" x14ac:dyDescent="0.25">
      <c r="A55" s="18"/>
      <c r="B55" s="18"/>
      <c r="C55" s="17"/>
      <c r="S55" s="19"/>
    </row>
    <row r="56" spans="1:19" x14ac:dyDescent="0.25">
      <c r="A56" s="18"/>
      <c r="B56" s="18"/>
      <c r="C56" s="17"/>
      <c r="S56" s="19"/>
    </row>
    <row r="57" spans="1:19" x14ac:dyDescent="0.25">
      <c r="A57" s="18"/>
      <c r="B57" s="18"/>
      <c r="C57" s="17"/>
      <c r="S57" s="19"/>
    </row>
    <row r="58" spans="1:19" x14ac:dyDescent="0.25">
      <c r="A58" s="18"/>
      <c r="B58" s="18"/>
      <c r="C58" s="17"/>
      <c r="S58" s="19"/>
    </row>
    <row r="59" spans="1:19" x14ac:dyDescent="0.25">
      <c r="A59" s="18"/>
      <c r="B59" s="18"/>
      <c r="C59" s="17"/>
      <c r="S59" s="19"/>
    </row>
    <row r="60" spans="1:19" x14ac:dyDescent="0.25">
      <c r="A60" s="18"/>
      <c r="B60" s="18"/>
      <c r="C60" s="17"/>
      <c r="S60" s="19"/>
    </row>
    <row r="61" spans="1:19" x14ac:dyDescent="0.25">
      <c r="A61" s="18"/>
      <c r="B61" s="18"/>
      <c r="C61" s="17"/>
      <c r="S61" s="19"/>
    </row>
    <row r="62" spans="1:19" x14ac:dyDescent="0.25">
      <c r="A62" s="18"/>
      <c r="B62" s="18"/>
      <c r="C62" s="17"/>
      <c r="S62" s="19"/>
    </row>
    <row r="63" spans="1:19" x14ac:dyDescent="0.25">
      <c r="A63" s="18"/>
      <c r="B63" s="18"/>
      <c r="C63" s="17"/>
      <c r="S63" s="19"/>
    </row>
    <row r="64" spans="1:19" x14ac:dyDescent="0.25">
      <c r="A64" s="18"/>
      <c r="B64" s="18"/>
      <c r="C64" s="17"/>
      <c r="S64" s="19"/>
    </row>
    <row r="65" spans="1:19" x14ac:dyDescent="0.25">
      <c r="A65" s="18"/>
      <c r="B65" s="18"/>
      <c r="C65" s="17"/>
      <c r="S65" s="19"/>
    </row>
    <row r="66" spans="1:19" x14ac:dyDescent="0.25">
      <c r="A66" s="18"/>
      <c r="B66" s="18"/>
      <c r="C66" s="17"/>
      <c r="S66" s="19"/>
    </row>
    <row r="67" spans="1:19" x14ac:dyDescent="0.25">
      <c r="A67" s="18"/>
      <c r="B67" s="18"/>
      <c r="C67" s="17"/>
      <c r="S67" s="19"/>
    </row>
    <row r="68" spans="1:19" x14ac:dyDescent="0.25">
      <c r="A68" s="18"/>
      <c r="B68" s="18"/>
      <c r="C68" s="17"/>
      <c r="S68" s="19"/>
    </row>
    <row r="69" spans="1:19" x14ac:dyDescent="0.25">
      <c r="A69" s="18"/>
      <c r="B69" s="18"/>
      <c r="C69" s="17"/>
      <c r="S69" s="19"/>
    </row>
    <row r="70" spans="1:19" x14ac:dyDescent="0.25">
      <c r="A70" s="18"/>
      <c r="B70" s="18"/>
      <c r="C70" s="17"/>
      <c r="S70" s="19"/>
    </row>
    <row r="71" spans="1:19" x14ac:dyDescent="0.25">
      <c r="A71" s="18"/>
      <c r="B71" s="18"/>
      <c r="C71" s="17"/>
      <c r="S71" s="19"/>
    </row>
    <row r="72" spans="1:19" x14ac:dyDescent="0.25">
      <c r="A72" s="18"/>
      <c r="B72" s="18"/>
      <c r="C72" s="17"/>
      <c r="S72" s="19"/>
    </row>
    <row r="73" spans="1:19" x14ac:dyDescent="0.25">
      <c r="A73" s="18"/>
      <c r="B73" s="18"/>
      <c r="C73" s="17"/>
      <c r="S73" s="19"/>
    </row>
    <row r="74" spans="1:19" x14ac:dyDescent="0.25">
      <c r="A74" s="18"/>
      <c r="B74" s="18"/>
      <c r="C74" s="17"/>
      <c r="S74" s="19"/>
    </row>
    <row r="75" spans="1:19" x14ac:dyDescent="0.25">
      <c r="A75" s="18"/>
      <c r="B75" s="18"/>
      <c r="C75" s="17"/>
      <c r="S75" s="19"/>
    </row>
    <row r="76" spans="1:19" x14ac:dyDescent="0.25">
      <c r="A76" s="18"/>
      <c r="B76" s="18"/>
      <c r="C76" s="17"/>
      <c r="S76" s="19"/>
    </row>
    <row r="77" spans="1:19" x14ac:dyDescent="0.25">
      <c r="A77" s="18"/>
      <c r="B77" s="18"/>
      <c r="C77" s="17"/>
      <c r="S77" s="19"/>
    </row>
    <row r="78" spans="1:19" x14ac:dyDescent="0.25">
      <c r="A78" s="18"/>
      <c r="B78" s="18"/>
      <c r="C78" s="17"/>
      <c r="S78" s="19"/>
    </row>
    <row r="79" spans="1:19" x14ac:dyDescent="0.25">
      <c r="A79" s="18"/>
      <c r="B79" s="18"/>
      <c r="C79" s="17"/>
      <c r="S79" s="19"/>
    </row>
    <row r="80" spans="1:19" x14ac:dyDescent="0.25">
      <c r="A80" s="18"/>
      <c r="B80" s="18"/>
      <c r="C80" s="17"/>
      <c r="S80" s="19"/>
    </row>
    <row r="81" spans="1:19" x14ac:dyDescent="0.25">
      <c r="A81" s="18"/>
      <c r="B81" s="18"/>
      <c r="C81" s="17"/>
      <c r="S81" s="19"/>
    </row>
    <row r="82" spans="1:19" x14ac:dyDescent="0.25">
      <c r="A82" s="18"/>
      <c r="B82" s="18"/>
      <c r="C82" s="17"/>
      <c r="S82" s="19"/>
    </row>
    <row r="83" spans="1:19" x14ac:dyDescent="0.25">
      <c r="A83" s="18"/>
      <c r="B83" s="18"/>
      <c r="C83" s="17"/>
      <c r="S83" s="19"/>
    </row>
    <row r="84" spans="1:19" x14ac:dyDescent="0.25">
      <c r="A84" s="18"/>
      <c r="B84" s="18"/>
      <c r="C84" s="17"/>
      <c r="S84" s="19"/>
    </row>
    <row r="85" spans="1:19" x14ac:dyDescent="0.25">
      <c r="A85" s="18"/>
      <c r="B85" s="18"/>
      <c r="C85" s="17"/>
      <c r="S85" s="19"/>
    </row>
    <row r="86" spans="1:19" x14ac:dyDescent="0.25">
      <c r="A86" s="18"/>
      <c r="B86" s="18"/>
      <c r="C86" s="17"/>
      <c r="S86" s="19"/>
    </row>
    <row r="87" spans="1:19" x14ac:dyDescent="0.25">
      <c r="A87" s="18"/>
      <c r="B87" s="18"/>
      <c r="C87" s="17"/>
      <c r="S87" s="19"/>
    </row>
    <row r="88" spans="1:19" x14ac:dyDescent="0.25">
      <c r="A88" s="18"/>
      <c r="B88" s="18"/>
      <c r="C88" s="17"/>
      <c r="S88" s="19"/>
    </row>
    <row r="89" spans="1:19" x14ac:dyDescent="0.25">
      <c r="A89" s="18"/>
      <c r="B89" s="18"/>
      <c r="C89" s="17"/>
      <c r="S89" s="19"/>
    </row>
    <row r="90" spans="1:19" x14ac:dyDescent="0.25">
      <c r="A90" s="18"/>
      <c r="B90" s="18"/>
      <c r="C90" s="17"/>
      <c r="S90" s="19"/>
    </row>
    <row r="91" spans="1:19" x14ac:dyDescent="0.25">
      <c r="A91" s="18"/>
      <c r="B91" s="18"/>
      <c r="C91" s="17"/>
      <c r="S91" s="19"/>
    </row>
    <row r="92" spans="1:19" x14ac:dyDescent="0.25">
      <c r="A92" s="18"/>
      <c r="B92" s="18"/>
      <c r="C92" s="17"/>
      <c r="S92" s="19"/>
    </row>
    <row r="93" spans="1:19" x14ac:dyDescent="0.25">
      <c r="A93" s="18"/>
      <c r="B93" s="18"/>
      <c r="C93" s="17"/>
      <c r="S93" s="19"/>
    </row>
    <row r="94" spans="1:19" x14ac:dyDescent="0.25">
      <c r="A94" s="18"/>
      <c r="B94" s="18"/>
      <c r="C94" s="17"/>
      <c r="S94" s="19"/>
    </row>
    <row r="95" spans="1:19" x14ac:dyDescent="0.25">
      <c r="A95" s="18"/>
      <c r="B95" s="18"/>
      <c r="C95" s="17"/>
      <c r="S95" s="19"/>
    </row>
    <row r="96" spans="1:19" x14ac:dyDescent="0.25">
      <c r="A96" s="18"/>
      <c r="B96" s="18"/>
      <c r="C96" s="17"/>
      <c r="S96" s="19"/>
    </row>
    <row r="97" spans="1:19" x14ac:dyDescent="0.25">
      <c r="A97" s="18"/>
      <c r="B97" s="18"/>
      <c r="C97" s="17"/>
      <c r="S97" s="19"/>
    </row>
    <row r="98" spans="1:19" x14ac:dyDescent="0.25">
      <c r="A98" s="18"/>
      <c r="B98" s="18"/>
      <c r="C98" s="17"/>
      <c r="S98" s="19"/>
    </row>
    <row r="99" spans="1:19" x14ac:dyDescent="0.25">
      <c r="A99" s="18"/>
      <c r="B99" s="18"/>
      <c r="C99" s="17"/>
      <c r="S99" s="19"/>
    </row>
    <row r="100" spans="1:19" x14ac:dyDescent="0.25">
      <c r="A100" s="18"/>
      <c r="B100" s="18"/>
      <c r="C100" s="17"/>
      <c r="S100" s="19"/>
    </row>
    <row r="101" spans="1:19" x14ac:dyDescent="0.25">
      <c r="A101" s="18"/>
      <c r="B101" s="18"/>
      <c r="C101" s="17"/>
      <c r="S101" s="19"/>
    </row>
    <row r="102" spans="1:19" x14ac:dyDescent="0.25">
      <c r="A102" s="18"/>
      <c r="B102" s="18"/>
      <c r="C102" s="17"/>
      <c r="S102" s="19"/>
    </row>
    <row r="103" spans="1:19" x14ac:dyDescent="0.25">
      <c r="A103" s="18"/>
      <c r="B103" s="18"/>
      <c r="C103" s="17"/>
      <c r="S103" s="19"/>
    </row>
    <row r="104" spans="1:19" x14ac:dyDescent="0.25">
      <c r="A104" s="18"/>
      <c r="B104" s="18"/>
      <c r="C104" s="17"/>
      <c r="S104" s="19"/>
    </row>
    <row r="105" spans="1:19" x14ac:dyDescent="0.25">
      <c r="A105" s="18"/>
      <c r="B105" s="18"/>
      <c r="C105" s="17"/>
      <c r="S105" s="19"/>
    </row>
    <row r="106" spans="1:19" x14ac:dyDescent="0.25">
      <c r="A106" s="18"/>
      <c r="B106" s="18"/>
      <c r="C106" s="17"/>
      <c r="S106" s="19"/>
    </row>
    <row r="107" spans="1:19" x14ac:dyDescent="0.25">
      <c r="A107" s="18"/>
      <c r="B107" s="18"/>
      <c r="C107" s="17"/>
      <c r="S107" s="19"/>
    </row>
    <row r="108" spans="1:19" x14ac:dyDescent="0.25">
      <c r="A108" s="18"/>
      <c r="B108" s="18"/>
      <c r="C108" s="17"/>
      <c r="S108" s="19"/>
    </row>
    <row r="109" spans="1:19" x14ac:dyDescent="0.25">
      <c r="A109" s="18"/>
      <c r="B109" s="18"/>
      <c r="C109" s="17"/>
      <c r="S109" s="19"/>
    </row>
    <row r="110" spans="1:19" x14ac:dyDescent="0.25">
      <c r="A110" s="18"/>
      <c r="B110" s="18"/>
      <c r="C110" s="17"/>
      <c r="S110" s="19"/>
    </row>
    <row r="111" spans="1:19" x14ac:dyDescent="0.25">
      <c r="A111" s="18"/>
      <c r="B111" s="18"/>
      <c r="C111" s="17"/>
      <c r="S111" s="19"/>
    </row>
    <row r="112" spans="1:19" x14ac:dyDescent="0.25">
      <c r="A112" s="18"/>
      <c r="B112" s="18"/>
      <c r="C112" s="17"/>
      <c r="S112" s="19"/>
    </row>
    <row r="113" spans="1:19" x14ac:dyDescent="0.25">
      <c r="A113" s="18"/>
      <c r="B113" s="18"/>
      <c r="C113" s="17"/>
      <c r="S113" s="19"/>
    </row>
    <row r="114" spans="1:19" x14ac:dyDescent="0.25">
      <c r="A114" s="18"/>
      <c r="B114" s="18"/>
      <c r="C114" s="17"/>
      <c r="S114" s="19"/>
    </row>
    <row r="115" spans="1:19" x14ac:dyDescent="0.25">
      <c r="A115" s="18"/>
      <c r="B115" s="18"/>
      <c r="C115" s="17"/>
      <c r="S115" s="19"/>
    </row>
    <row r="116" spans="1:19" x14ac:dyDescent="0.25">
      <c r="A116" s="18"/>
      <c r="B116" s="18"/>
      <c r="C116" s="17"/>
      <c r="S116" s="19"/>
    </row>
    <row r="117" spans="1:19" x14ac:dyDescent="0.25">
      <c r="A117" s="18"/>
      <c r="B117" s="18"/>
      <c r="C117" s="17"/>
      <c r="S117" s="19"/>
    </row>
    <row r="118" spans="1:19" x14ac:dyDescent="0.25">
      <c r="A118" s="18"/>
      <c r="B118" s="18"/>
      <c r="C118" s="17"/>
      <c r="S118" s="19"/>
    </row>
    <row r="119" spans="1:19" x14ac:dyDescent="0.25">
      <c r="A119" s="18"/>
      <c r="B119" s="18"/>
      <c r="C119" s="17"/>
      <c r="S119" s="19"/>
    </row>
    <row r="120" spans="1:19" x14ac:dyDescent="0.25">
      <c r="A120" s="18"/>
      <c r="B120" s="18"/>
      <c r="C120" s="17"/>
      <c r="S120" s="19"/>
    </row>
    <row r="121" spans="1:19" x14ac:dyDescent="0.25">
      <c r="A121" s="18"/>
      <c r="B121" s="18"/>
      <c r="C121" s="17"/>
      <c r="S121" s="19"/>
    </row>
    <row r="122" spans="1:19" x14ac:dyDescent="0.25">
      <c r="A122" s="18"/>
      <c r="B122" s="18"/>
      <c r="C122" s="17"/>
      <c r="S122" s="19"/>
    </row>
    <row r="123" spans="1:19" x14ac:dyDescent="0.25">
      <c r="A123" s="18"/>
      <c r="B123" s="18"/>
      <c r="C123" s="17"/>
      <c r="S123" s="19"/>
    </row>
    <row r="124" spans="1:19" x14ac:dyDescent="0.25">
      <c r="A124" s="18"/>
      <c r="B124" s="18"/>
      <c r="C124" s="17"/>
      <c r="S124" s="19"/>
    </row>
    <row r="125" spans="1:19" x14ac:dyDescent="0.25">
      <c r="A125" s="18"/>
      <c r="B125" s="18"/>
      <c r="C125" s="17"/>
      <c r="S125" s="19"/>
    </row>
    <row r="126" spans="1:19" x14ac:dyDescent="0.25">
      <c r="A126" s="18"/>
      <c r="B126" s="18"/>
      <c r="C126" s="17"/>
      <c r="S126" s="19"/>
    </row>
    <row r="127" spans="1:19" x14ac:dyDescent="0.25">
      <c r="A127" s="18"/>
      <c r="B127" s="18"/>
      <c r="C127" s="17"/>
      <c r="S127" s="19"/>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'999'!G16:R16</xm:f>
              <xm:sqref>F16</xm:sqref>
            </x14:sparkline>
            <x14:sparkline>
              <xm:f>'999'!G17:R17</xm:f>
              <xm:sqref>F17</xm:sqref>
            </x14:sparkline>
            <x14:sparkline>
              <xm:f>'999'!G18:R18</xm:f>
              <xm:sqref>F18</xm:sqref>
            </x14:sparkline>
            <x14:sparkline>
              <xm:f>'999'!G19:R19</xm:f>
              <xm:sqref>F19</xm:sqref>
            </x14:sparkline>
            <x14:sparkline>
              <xm:f>'999'!G20:R20</xm:f>
              <xm:sqref>F20</xm:sqref>
            </x14:sparkline>
            <x14:sparkline>
              <xm:f>'999'!G21:R21</xm:f>
              <xm:sqref>F21</xm:sqref>
            </x14:sparkline>
            <x14:sparkline>
              <xm:f>'999'!G22:R22</xm:f>
              <xm:sqref>F22</xm:sqref>
            </x14:sparkline>
            <x14:sparkline>
              <xm:f>'999'!G23:R23</xm:f>
              <xm:sqref>F23</xm:sqref>
            </x14:sparkline>
            <x14:sparkline>
              <xm:f>'999'!G24:R24</xm:f>
              <xm:sqref>F24</xm:sqref>
            </x14:sparkline>
            <x14:sparkline>
              <xm:f>'999'!G25:R25</xm:f>
              <xm:sqref>F25</xm:sqref>
            </x14:sparkline>
            <x14:sparkline>
              <xm:f>'999'!G26:R26</xm:f>
              <xm:sqref>F26</xm:sqref>
            </x14:sparkline>
            <x14:sparkline>
              <xm:f>'999'!G27:R27</xm:f>
              <xm:sqref>F27</xm:sqref>
            </x14:sparkline>
            <x14:sparkline>
              <xm:f>'999'!G28:R28</xm:f>
              <xm:sqref>F28</xm:sqref>
            </x14:sparkline>
            <x14:sparkline>
              <xm:f>'999'!G29:R29</xm:f>
              <xm:sqref>F29</xm:sqref>
            </x14:sparkline>
            <x14:sparkline>
              <xm:f>'999'!G30:R30</xm:f>
              <xm:sqref>F30</xm:sqref>
            </x14:sparkline>
            <x14:sparkline>
              <xm:f>'999'!G31:R31</xm:f>
              <xm:sqref>F31</xm:sqref>
            </x14:sparkline>
            <x14:sparkline>
              <xm:f>'999'!G32:R32</xm:f>
              <xm:sqref>F32</xm:sqref>
            </x14:sparkline>
            <x14:sparkline>
              <xm:f>'999'!G33:R33</xm:f>
              <xm:sqref>F33</xm:sqref>
            </x14:sparkline>
            <x14:sparkline>
              <xm:f>'999'!G34:R34</xm:f>
              <xm:sqref>F34</xm:sqref>
            </x14:sparkline>
            <x14:sparkline>
              <xm:f>'999'!G35:R35</xm:f>
              <xm:sqref>F35</xm:sqref>
            </x14:sparkline>
            <x14:sparkline>
              <xm:f>'999'!G36:R36</xm:f>
              <xm:sqref>F36</xm:sqref>
            </x14:sparkline>
            <x14:sparkline>
              <xm:f>'999'!G37:R37</xm:f>
              <xm:sqref>F37</xm:sqref>
            </x14:sparkline>
            <x14:sparkline>
              <xm:f>'999'!G38:R38</xm:f>
              <xm:sqref>F38</xm:sqref>
            </x14:sparkline>
            <x14:sparkline>
              <xm:f>'999'!G39:R39</xm:f>
              <xm:sqref>F39</xm:sqref>
            </x14:sparkline>
            <x14:sparkline>
              <xm:f>'999'!G40:R40</xm:f>
              <xm:sqref>F40</xm:sqref>
            </x14:sparkline>
            <x14:sparkline>
              <xm:f>'999'!G41:R41</xm:f>
              <xm:sqref>F41</xm:sqref>
            </x14:sparkline>
            <x14:sparkline>
              <xm:f>'999'!G42:R42</xm:f>
              <xm:sqref>F42</xm:sqref>
            </x14:sparkline>
            <x14:sparkline>
              <xm:f>'999'!G43:R43</xm:f>
              <xm:sqref>F43</xm:sqref>
            </x14:sparkline>
            <x14:sparkline>
              <xm:f>'999'!G44:R44</xm:f>
              <xm:sqref>F44</xm:sqref>
            </x14:sparkline>
            <x14:sparkline>
              <xm:f>'999'!G45:R45</xm:f>
              <xm:sqref>F45</xm:sqref>
            </x14:sparkline>
            <x14:sparkline>
              <xm:f>'999'!G46:R46</xm:f>
              <xm:sqref>F46</xm:sqref>
            </x14:sparkline>
            <x14:sparkline>
              <xm:f>'999'!G47:R47</xm:f>
              <xm:sqref>F47</xm:sqref>
            </x14:sparkline>
            <x14:sparkline>
              <xm:f>'999'!G48:R48</xm:f>
              <xm:sqref>F48</xm:sqref>
            </x14:sparkline>
            <x14:sparkline>
              <xm:f>'999'!G49:R49</xm:f>
              <xm:sqref>F49</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heetViews>
  <sheetFormatPr defaultRowHeight="15" x14ac:dyDescent="0.25"/>
  <sheetData>
    <row r="1" spans="1:4" x14ac:dyDescent="0.25">
      <c r="A1" s="58" t="s">
        <v>782</v>
      </c>
      <c r="B1" s="58" t="s">
        <v>0</v>
      </c>
      <c r="C1" s="58" t="s">
        <v>1</v>
      </c>
      <c r="D1" s="58" t="s">
        <v>2</v>
      </c>
    </row>
    <row r="3" spans="1:4" x14ac:dyDescent="0.25">
      <c r="B3" s="58" t="s">
        <v>3</v>
      </c>
      <c r="C3" s="58" t="s">
        <v>4</v>
      </c>
      <c r="D3" s="58" t="s">
        <v>5</v>
      </c>
    </row>
    <row r="4" spans="1:4" x14ac:dyDescent="0.25">
      <c r="A4" s="58" t="s">
        <v>6</v>
      </c>
      <c r="B4" s="58" t="s">
        <v>7</v>
      </c>
      <c r="C4" s="58" t="s">
        <v>760</v>
      </c>
    </row>
    <row r="5" spans="1:4" x14ac:dyDescent="0.25">
      <c r="A5" s="58" t="s">
        <v>6</v>
      </c>
      <c r="B5" s="58" t="s">
        <v>8</v>
      </c>
      <c r="C5" s="58" t="s">
        <v>48</v>
      </c>
      <c r="D5" s="58" t="s">
        <v>49</v>
      </c>
    </row>
    <row r="11" spans="1:4" x14ac:dyDescent="0.25">
      <c r="D11" s="58" t="s">
        <v>9</v>
      </c>
    </row>
    <row r="12" spans="1:4" x14ac:dyDescent="0.25">
      <c r="C12" s="58" t="s">
        <v>10</v>
      </c>
      <c r="D12" s="58" t="s">
        <v>50</v>
      </c>
    </row>
    <row r="13" spans="1:4" x14ac:dyDescent="0.25">
      <c r="C13" s="58" t="s">
        <v>38</v>
      </c>
      <c r="D13" s="58" t="s">
        <v>51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heetViews>
  <sheetFormatPr defaultRowHeight="15" x14ac:dyDescent="0.25"/>
  <sheetData>
    <row r="1" spans="1:4" x14ac:dyDescent="0.25">
      <c r="A1" s="58" t="s">
        <v>782</v>
      </c>
      <c r="B1" s="58" t="s">
        <v>0</v>
      </c>
      <c r="C1" s="58" t="s">
        <v>1</v>
      </c>
      <c r="D1" s="58" t="s">
        <v>2</v>
      </c>
    </row>
    <row r="3" spans="1:4" x14ac:dyDescent="0.25">
      <c r="B3" s="58" t="s">
        <v>3</v>
      </c>
      <c r="C3" s="58" t="s">
        <v>4</v>
      </c>
      <c r="D3" s="58" t="s">
        <v>5</v>
      </c>
    </row>
    <row r="4" spans="1:4" x14ac:dyDescent="0.25">
      <c r="A4" s="58" t="s">
        <v>6</v>
      </c>
      <c r="B4" s="58" t="s">
        <v>7</v>
      </c>
      <c r="C4" s="58" t="s">
        <v>760</v>
      </c>
    </row>
    <row r="5" spans="1:4" x14ac:dyDescent="0.25">
      <c r="A5" s="58" t="s">
        <v>6</v>
      </c>
      <c r="B5" s="58" t="s">
        <v>8</v>
      </c>
      <c r="C5" s="58" t="s">
        <v>48</v>
      </c>
      <c r="D5" s="58" t="s">
        <v>49</v>
      </c>
    </row>
    <row r="11" spans="1:4" x14ac:dyDescent="0.25">
      <c r="D11" s="58" t="s">
        <v>9</v>
      </c>
    </row>
    <row r="12" spans="1:4" x14ac:dyDescent="0.25">
      <c r="C12" s="58" t="s">
        <v>10</v>
      </c>
      <c r="D12" s="58" t="s">
        <v>50</v>
      </c>
    </row>
    <row r="13" spans="1:4" x14ac:dyDescent="0.25">
      <c r="C13" s="58" t="s">
        <v>38</v>
      </c>
      <c r="D13" s="58" t="s">
        <v>51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workbookViewId="0"/>
  </sheetViews>
  <sheetFormatPr defaultRowHeight="15" x14ac:dyDescent="0.25"/>
  <sheetData>
    <row r="1" spans="1:18" x14ac:dyDescent="0.25">
      <c r="A1" s="58" t="s">
        <v>783</v>
      </c>
      <c r="B1" s="58" t="s">
        <v>11</v>
      </c>
      <c r="D1" s="58" t="s">
        <v>12</v>
      </c>
      <c r="F1" s="58" t="s">
        <v>13</v>
      </c>
      <c r="G1" s="58" t="s">
        <v>13</v>
      </c>
      <c r="H1" s="58" t="s">
        <v>13</v>
      </c>
      <c r="I1" s="58" t="s">
        <v>13</v>
      </c>
      <c r="J1" s="58" t="s">
        <v>13</v>
      </c>
      <c r="K1" s="58" t="s">
        <v>13</v>
      </c>
      <c r="L1" s="58" t="s">
        <v>13</v>
      </c>
      <c r="M1" s="58" t="s">
        <v>13</v>
      </c>
      <c r="N1" s="58" t="s">
        <v>13</v>
      </c>
      <c r="O1" s="58" t="s">
        <v>13</v>
      </c>
      <c r="P1" s="58" t="s">
        <v>13</v>
      </c>
      <c r="Q1" s="58" t="s">
        <v>13</v>
      </c>
      <c r="R1" s="58" t="s">
        <v>13</v>
      </c>
    </row>
    <row r="2" spans="1:18" x14ac:dyDescent="0.25">
      <c r="A2" s="58" t="s">
        <v>11</v>
      </c>
      <c r="F2" s="58" t="s">
        <v>14</v>
      </c>
      <c r="G2" s="58" t="s">
        <v>14</v>
      </c>
      <c r="H2" s="58" t="s">
        <v>14</v>
      </c>
      <c r="I2" s="58" t="s">
        <v>14</v>
      </c>
      <c r="J2" s="58" t="s">
        <v>14</v>
      </c>
      <c r="K2" s="58" t="s">
        <v>14</v>
      </c>
      <c r="L2" s="58" t="s">
        <v>14</v>
      </c>
      <c r="M2" s="58" t="s">
        <v>14</v>
      </c>
      <c r="N2" s="58" t="s">
        <v>14</v>
      </c>
      <c r="O2" s="58" t="s">
        <v>14</v>
      </c>
      <c r="P2" s="58" t="s">
        <v>14</v>
      </c>
      <c r="Q2" s="58" t="s">
        <v>14</v>
      </c>
      <c r="R2" s="58" t="s">
        <v>14</v>
      </c>
    </row>
    <row r="5" spans="1:18" x14ac:dyDescent="0.25">
      <c r="D5" s="58" t="s">
        <v>15</v>
      </c>
    </row>
    <row r="6" spans="1:18" x14ac:dyDescent="0.25">
      <c r="D6" s="58" t="s">
        <v>16</v>
      </c>
      <c r="E6" s="58" t="s">
        <v>52</v>
      </c>
    </row>
    <row r="7" spans="1:18" x14ac:dyDescent="0.25">
      <c r="D7" s="58" t="s">
        <v>17</v>
      </c>
    </row>
    <row r="9" spans="1:18" x14ac:dyDescent="0.25">
      <c r="F9" s="58" t="s">
        <v>53</v>
      </c>
      <c r="G9" s="58" t="s">
        <v>54</v>
      </c>
      <c r="H9" s="58" t="s">
        <v>55</v>
      </c>
      <c r="I9" s="58" t="s">
        <v>56</v>
      </c>
      <c r="J9" s="58" t="s">
        <v>57</v>
      </c>
      <c r="K9" s="58" t="s">
        <v>58</v>
      </c>
      <c r="L9" s="58" t="s">
        <v>59</v>
      </c>
      <c r="M9" s="58" t="s">
        <v>60</v>
      </c>
      <c r="N9" s="58" t="s">
        <v>61</v>
      </c>
      <c r="O9" s="58" t="s">
        <v>62</v>
      </c>
      <c r="P9" s="58" t="s">
        <v>63</v>
      </c>
      <c r="Q9" s="58" t="s">
        <v>64</v>
      </c>
      <c r="R9" s="58" t="s">
        <v>65</v>
      </c>
    </row>
    <row r="10" spans="1:18" x14ac:dyDescent="0.25">
      <c r="A10" s="58" t="s">
        <v>11</v>
      </c>
      <c r="F10" s="58" t="s">
        <v>66</v>
      </c>
      <c r="G10" s="58" t="s">
        <v>67</v>
      </c>
      <c r="H10" s="58" t="s">
        <v>68</v>
      </c>
      <c r="I10" s="58" t="s">
        <v>69</v>
      </c>
      <c r="J10" s="58" t="s">
        <v>70</v>
      </c>
      <c r="K10" s="58" t="s">
        <v>71</v>
      </c>
      <c r="L10" s="58" t="s">
        <v>72</v>
      </c>
      <c r="M10" s="58" t="s">
        <v>73</v>
      </c>
      <c r="N10" s="58" t="s">
        <v>74</v>
      </c>
      <c r="O10" s="58" t="s">
        <v>75</v>
      </c>
      <c r="P10" s="58" t="s">
        <v>76</v>
      </c>
      <c r="Q10" s="58" t="s">
        <v>77</v>
      </c>
      <c r="R10" s="58" t="s">
        <v>78</v>
      </c>
    </row>
    <row r="11" spans="1:18" x14ac:dyDescent="0.25">
      <c r="A11" s="58" t="s">
        <v>11</v>
      </c>
      <c r="F11" s="58" t="s">
        <v>79</v>
      </c>
      <c r="G11" s="58" t="s">
        <v>80</v>
      </c>
      <c r="H11" s="58" t="s">
        <v>81</v>
      </c>
      <c r="I11" s="58" t="s">
        <v>82</v>
      </c>
      <c r="J11" s="58" t="s">
        <v>83</v>
      </c>
      <c r="K11" s="58" t="s">
        <v>84</v>
      </c>
      <c r="L11" s="58" t="s">
        <v>85</v>
      </c>
      <c r="M11" s="58" t="s">
        <v>86</v>
      </c>
      <c r="N11" s="58" t="s">
        <v>87</v>
      </c>
      <c r="O11" s="58" t="s">
        <v>88</v>
      </c>
      <c r="P11" s="58" t="s">
        <v>89</v>
      </c>
      <c r="Q11" s="58" t="s">
        <v>90</v>
      </c>
      <c r="R11" s="58" t="s">
        <v>91</v>
      </c>
    </row>
    <row r="12" spans="1:18" x14ac:dyDescent="0.25">
      <c r="B12" s="58" t="s">
        <v>18</v>
      </c>
      <c r="D12" s="58" t="s">
        <v>19</v>
      </c>
    </row>
    <row r="13" spans="1:18" x14ac:dyDescent="0.25">
      <c r="B13" s="58" t="s">
        <v>92</v>
      </c>
      <c r="D13" s="58" t="s">
        <v>93</v>
      </c>
      <c r="F13" s="58" t="s">
        <v>94</v>
      </c>
      <c r="G13" s="58" t="s">
        <v>95</v>
      </c>
      <c r="H13" s="58" t="s">
        <v>96</v>
      </c>
      <c r="I13" s="58" t="s">
        <v>97</v>
      </c>
      <c r="J13" s="58" t="s">
        <v>98</v>
      </c>
      <c r="K13" s="58" t="s">
        <v>99</v>
      </c>
      <c r="L13" s="58" t="s">
        <v>100</v>
      </c>
      <c r="M13" s="58" t="s">
        <v>101</v>
      </c>
      <c r="N13" s="58" t="s">
        <v>102</v>
      </c>
      <c r="O13" s="58" t="s">
        <v>103</v>
      </c>
      <c r="P13" s="58" t="s">
        <v>104</v>
      </c>
      <c r="Q13" s="58" t="s">
        <v>105</v>
      </c>
      <c r="R13" s="58" t="s">
        <v>106</v>
      </c>
    </row>
    <row r="14" spans="1:18" x14ac:dyDescent="0.25">
      <c r="B14" s="58" t="s">
        <v>107</v>
      </c>
      <c r="D14" s="58" t="s">
        <v>108</v>
      </c>
      <c r="F14" s="58" t="s">
        <v>109</v>
      </c>
      <c r="G14" s="58" t="s">
        <v>110</v>
      </c>
      <c r="H14" s="58" t="s">
        <v>111</v>
      </c>
      <c r="I14" s="58" t="s">
        <v>112</v>
      </c>
      <c r="J14" s="58" t="s">
        <v>113</v>
      </c>
      <c r="K14" s="58" t="s">
        <v>114</v>
      </c>
      <c r="L14" s="58" t="s">
        <v>115</v>
      </c>
      <c r="M14" s="58" t="s">
        <v>116</v>
      </c>
      <c r="N14" s="58" t="s">
        <v>117</v>
      </c>
      <c r="O14" s="58" t="s">
        <v>118</v>
      </c>
      <c r="P14" s="58" t="s">
        <v>119</v>
      </c>
      <c r="Q14" s="58" t="s">
        <v>120</v>
      </c>
      <c r="R14" s="58" t="s">
        <v>121</v>
      </c>
    </row>
    <row r="15" spans="1:18" x14ac:dyDescent="0.25">
      <c r="D15" s="58" t="s">
        <v>20</v>
      </c>
      <c r="F15" s="58" t="s">
        <v>122</v>
      </c>
      <c r="G15" s="58" t="s">
        <v>123</v>
      </c>
      <c r="H15" s="58" t="s">
        <v>124</v>
      </c>
      <c r="I15" s="58" t="s">
        <v>125</v>
      </c>
      <c r="J15" s="58" t="s">
        <v>126</v>
      </c>
      <c r="K15" s="58" t="s">
        <v>127</v>
      </c>
      <c r="L15" s="58" t="s">
        <v>128</v>
      </c>
      <c r="M15" s="58" t="s">
        <v>129</v>
      </c>
      <c r="N15" s="58" t="s">
        <v>130</v>
      </c>
      <c r="O15" s="58" t="s">
        <v>131</v>
      </c>
      <c r="P15" s="58" t="s">
        <v>132</v>
      </c>
      <c r="Q15" s="58" t="s">
        <v>133</v>
      </c>
      <c r="R15" s="58" t="s">
        <v>134</v>
      </c>
    </row>
    <row r="17" spans="2:18" x14ac:dyDescent="0.25">
      <c r="D17" s="58" t="s">
        <v>135</v>
      </c>
    </row>
    <row r="18" spans="2:18" x14ac:dyDescent="0.25">
      <c r="B18" s="58" t="s">
        <v>136</v>
      </c>
      <c r="D18" s="58" t="s">
        <v>135</v>
      </c>
      <c r="F18" s="58" t="s">
        <v>137</v>
      </c>
      <c r="G18" s="58" t="s">
        <v>138</v>
      </c>
      <c r="H18" s="58" t="s">
        <v>139</v>
      </c>
      <c r="I18" s="58" t="s">
        <v>140</v>
      </c>
      <c r="J18" s="58" t="s">
        <v>141</v>
      </c>
      <c r="K18" s="58" t="s">
        <v>142</v>
      </c>
      <c r="L18" s="58" t="s">
        <v>143</v>
      </c>
      <c r="M18" s="58" t="s">
        <v>144</v>
      </c>
      <c r="N18" s="58" t="s">
        <v>145</v>
      </c>
      <c r="O18" s="58" t="s">
        <v>146</v>
      </c>
      <c r="P18" s="58" t="s">
        <v>147</v>
      </c>
      <c r="Q18" s="58" t="s">
        <v>148</v>
      </c>
      <c r="R18" s="58" t="s">
        <v>149</v>
      </c>
    </row>
    <row r="20" spans="2:18" x14ac:dyDescent="0.25">
      <c r="D20" s="58" t="s">
        <v>21</v>
      </c>
      <c r="F20" s="58" t="s">
        <v>150</v>
      </c>
      <c r="G20" s="58" t="s">
        <v>151</v>
      </c>
      <c r="H20" s="58" t="s">
        <v>152</v>
      </c>
      <c r="I20" s="58" t="s">
        <v>153</v>
      </c>
      <c r="J20" s="58" t="s">
        <v>154</v>
      </c>
      <c r="K20" s="58" t="s">
        <v>155</v>
      </c>
      <c r="L20" s="58" t="s">
        <v>156</v>
      </c>
      <c r="M20" s="58" t="s">
        <v>157</v>
      </c>
      <c r="N20" s="58" t="s">
        <v>158</v>
      </c>
      <c r="O20" s="58" t="s">
        <v>159</v>
      </c>
      <c r="P20" s="58" t="s">
        <v>160</v>
      </c>
      <c r="Q20" s="58" t="s">
        <v>161</v>
      </c>
      <c r="R20" s="58" t="s">
        <v>162</v>
      </c>
    </row>
    <row r="22" spans="2:18" x14ac:dyDescent="0.25">
      <c r="D22" s="58" t="s">
        <v>22</v>
      </c>
    </row>
    <row r="23" spans="2:18" x14ac:dyDescent="0.25">
      <c r="B23" s="58" t="s">
        <v>163</v>
      </c>
      <c r="D23" s="58" t="s">
        <v>164</v>
      </c>
      <c r="F23" s="58" t="s">
        <v>165</v>
      </c>
      <c r="G23" s="58" t="s">
        <v>166</v>
      </c>
      <c r="H23" s="58" t="s">
        <v>167</v>
      </c>
      <c r="I23" s="58" t="s">
        <v>168</v>
      </c>
      <c r="J23" s="58" t="s">
        <v>169</v>
      </c>
      <c r="K23" s="58" t="s">
        <v>170</v>
      </c>
      <c r="L23" s="58" t="s">
        <v>171</v>
      </c>
      <c r="M23" s="58" t="s">
        <v>172</v>
      </c>
      <c r="N23" s="58" t="s">
        <v>173</v>
      </c>
      <c r="O23" s="58" t="s">
        <v>174</v>
      </c>
      <c r="P23" s="58" t="s">
        <v>175</v>
      </c>
      <c r="Q23" s="58" t="s">
        <v>176</v>
      </c>
      <c r="R23" s="58" t="s">
        <v>177</v>
      </c>
    </row>
    <row r="24" spans="2:18" x14ac:dyDescent="0.25">
      <c r="B24" s="58" t="s">
        <v>178</v>
      </c>
      <c r="D24" s="58" t="s">
        <v>179</v>
      </c>
      <c r="F24" s="58" t="s">
        <v>180</v>
      </c>
      <c r="G24" s="58" t="s">
        <v>181</v>
      </c>
      <c r="H24" s="58" t="s">
        <v>182</v>
      </c>
      <c r="I24" s="58" t="s">
        <v>183</v>
      </c>
      <c r="J24" s="58" t="s">
        <v>184</v>
      </c>
      <c r="K24" s="58" t="s">
        <v>185</v>
      </c>
      <c r="L24" s="58" t="s">
        <v>186</v>
      </c>
      <c r="M24" s="58" t="s">
        <v>187</v>
      </c>
      <c r="N24" s="58" t="s">
        <v>188</v>
      </c>
      <c r="O24" s="58" t="s">
        <v>189</v>
      </c>
      <c r="P24" s="58" t="s">
        <v>190</v>
      </c>
      <c r="Q24" s="58" t="s">
        <v>191</v>
      </c>
      <c r="R24" s="58" t="s">
        <v>192</v>
      </c>
    </row>
    <row r="25" spans="2:18" x14ac:dyDescent="0.25">
      <c r="B25" s="58" t="s">
        <v>193</v>
      </c>
      <c r="D25" s="58" t="s">
        <v>194</v>
      </c>
      <c r="F25" s="58" t="s">
        <v>195</v>
      </c>
      <c r="G25" s="58" t="s">
        <v>196</v>
      </c>
      <c r="H25" s="58" t="s">
        <v>197</v>
      </c>
      <c r="I25" s="58" t="s">
        <v>198</v>
      </c>
      <c r="J25" s="58" t="s">
        <v>199</v>
      </c>
      <c r="K25" s="58" t="s">
        <v>200</v>
      </c>
      <c r="L25" s="58" t="s">
        <v>201</v>
      </c>
      <c r="M25" s="58" t="s">
        <v>202</v>
      </c>
      <c r="N25" s="58" t="s">
        <v>203</v>
      </c>
      <c r="O25" s="58" t="s">
        <v>204</v>
      </c>
      <c r="P25" s="58" t="s">
        <v>205</v>
      </c>
      <c r="Q25" s="58" t="s">
        <v>206</v>
      </c>
      <c r="R25" s="58" t="s">
        <v>207</v>
      </c>
    </row>
    <row r="26" spans="2:18" x14ac:dyDescent="0.25">
      <c r="B26" s="58" t="s">
        <v>208</v>
      </c>
      <c r="D26" s="58" t="s">
        <v>209</v>
      </c>
      <c r="F26" s="58" t="s">
        <v>210</v>
      </c>
      <c r="G26" s="58" t="s">
        <v>211</v>
      </c>
      <c r="H26" s="58" t="s">
        <v>212</v>
      </c>
      <c r="I26" s="58" t="s">
        <v>213</v>
      </c>
      <c r="J26" s="58" t="s">
        <v>214</v>
      </c>
      <c r="K26" s="58" t="s">
        <v>215</v>
      </c>
      <c r="L26" s="58" t="s">
        <v>216</v>
      </c>
      <c r="M26" s="58" t="s">
        <v>217</v>
      </c>
      <c r="N26" s="58" t="s">
        <v>218</v>
      </c>
      <c r="O26" s="58" t="s">
        <v>219</v>
      </c>
      <c r="P26" s="58" t="s">
        <v>220</v>
      </c>
      <c r="Q26" s="58" t="s">
        <v>221</v>
      </c>
      <c r="R26" s="58" t="s">
        <v>222</v>
      </c>
    </row>
    <row r="27" spans="2:18" x14ac:dyDescent="0.25">
      <c r="B27" s="58" t="s">
        <v>223</v>
      </c>
      <c r="D27" s="58" t="s">
        <v>224</v>
      </c>
      <c r="F27" s="58" t="s">
        <v>225</v>
      </c>
      <c r="G27" s="58" t="s">
        <v>226</v>
      </c>
      <c r="H27" s="58" t="s">
        <v>227</v>
      </c>
      <c r="I27" s="58" t="s">
        <v>228</v>
      </c>
      <c r="J27" s="58" t="s">
        <v>229</v>
      </c>
      <c r="K27" s="58" t="s">
        <v>230</v>
      </c>
      <c r="L27" s="58" t="s">
        <v>231</v>
      </c>
      <c r="M27" s="58" t="s">
        <v>232</v>
      </c>
      <c r="N27" s="58" t="s">
        <v>233</v>
      </c>
      <c r="O27" s="58" t="s">
        <v>234</v>
      </c>
      <c r="P27" s="58" t="s">
        <v>235</v>
      </c>
      <c r="Q27" s="58" t="s">
        <v>236</v>
      </c>
      <c r="R27" s="58" t="s">
        <v>237</v>
      </c>
    </row>
    <row r="28" spans="2:18" x14ac:dyDescent="0.25">
      <c r="B28" s="58" t="s">
        <v>238</v>
      </c>
      <c r="D28" s="58" t="s">
        <v>239</v>
      </c>
      <c r="F28" s="58" t="s">
        <v>240</v>
      </c>
      <c r="G28" s="58" t="s">
        <v>241</v>
      </c>
      <c r="H28" s="58" t="s">
        <v>242</v>
      </c>
      <c r="I28" s="58" t="s">
        <v>243</v>
      </c>
      <c r="J28" s="58" t="s">
        <v>244</v>
      </c>
      <c r="K28" s="58" t="s">
        <v>245</v>
      </c>
      <c r="L28" s="58" t="s">
        <v>246</v>
      </c>
      <c r="M28" s="58" t="s">
        <v>247</v>
      </c>
      <c r="N28" s="58" t="s">
        <v>248</v>
      </c>
      <c r="O28" s="58" t="s">
        <v>249</v>
      </c>
      <c r="P28" s="58" t="s">
        <v>250</v>
      </c>
      <c r="Q28" s="58" t="s">
        <v>251</v>
      </c>
      <c r="R28" s="58" t="s">
        <v>252</v>
      </c>
    </row>
    <row r="29" spans="2:18" x14ac:dyDescent="0.25">
      <c r="B29" s="58" t="s">
        <v>253</v>
      </c>
      <c r="D29" s="58" t="s">
        <v>254</v>
      </c>
      <c r="F29" s="58" t="s">
        <v>255</v>
      </c>
      <c r="G29" s="58" t="s">
        <v>256</v>
      </c>
      <c r="H29" s="58" t="s">
        <v>257</v>
      </c>
      <c r="I29" s="58" t="s">
        <v>258</v>
      </c>
      <c r="J29" s="58" t="s">
        <v>259</v>
      </c>
      <c r="K29" s="58" t="s">
        <v>260</v>
      </c>
      <c r="L29" s="58" t="s">
        <v>261</v>
      </c>
      <c r="M29" s="58" t="s">
        <v>262</v>
      </c>
      <c r="N29" s="58" t="s">
        <v>263</v>
      </c>
      <c r="O29" s="58" t="s">
        <v>264</v>
      </c>
      <c r="P29" s="58" t="s">
        <v>265</v>
      </c>
      <c r="Q29" s="58" t="s">
        <v>266</v>
      </c>
      <c r="R29" s="58" t="s">
        <v>267</v>
      </c>
    </row>
    <row r="30" spans="2:18" x14ac:dyDescent="0.25">
      <c r="B30" s="58" t="s">
        <v>268</v>
      </c>
      <c r="D30" s="58" t="s">
        <v>269</v>
      </c>
      <c r="F30" s="58" t="s">
        <v>270</v>
      </c>
      <c r="G30" s="58" t="s">
        <v>271</v>
      </c>
      <c r="H30" s="58" t="s">
        <v>272</v>
      </c>
      <c r="I30" s="58" t="s">
        <v>273</v>
      </c>
      <c r="J30" s="58" t="s">
        <v>274</v>
      </c>
      <c r="K30" s="58" t="s">
        <v>275</v>
      </c>
      <c r="L30" s="58" t="s">
        <v>276</v>
      </c>
      <c r="M30" s="58" t="s">
        <v>277</v>
      </c>
      <c r="N30" s="58" t="s">
        <v>278</v>
      </c>
      <c r="O30" s="58" t="s">
        <v>279</v>
      </c>
      <c r="P30" s="58" t="s">
        <v>280</v>
      </c>
      <c r="Q30" s="58" t="s">
        <v>281</v>
      </c>
      <c r="R30" s="58" t="s">
        <v>282</v>
      </c>
    </row>
    <row r="31" spans="2:18" x14ac:dyDescent="0.25">
      <c r="D31" s="58" t="s">
        <v>23</v>
      </c>
      <c r="F31" s="58" t="s">
        <v>283</v>
      </c>
      <c r="G31" s="58" t="s">
        <v>284</v>
      </c>
      <c r="H31" s="58" t="s">
        <v>285</v>
      </c>
      <c r="I31" s="58" t="s">
        <v>286</v>
      </c>
      <c r="J31" s="58" t="s">
        <v>287</v>
      </c>
      <c r="K31" s="58" t="s">
        <v>288</v>
      </c>
      <c r="L31" s="58" t="s">
        <v>289</v>
      </c>
      <c r="M31" s="58" t="s">
        <v>290</v>
      </c>
      <c r="N31" s="58" t="s">
        <v>291</v>
      </c>
      <c r="O31" s="58" t="s">
        <v>292</v>
      </c>
      <c r="P31" s="58" t="s">
        <v>293</v>
      </c>
      <c r="Q31" s="58" t="s">
        <v>294</v>
      </c>
      <c r="R31" s="58" t="s">
        <v>295</v>
      </c>
    </row>
    <row r="33" spans="2:18" x14ac:dyDescent="0.25">
      <c r="D33" s="58" t="s">
        <v>24</v>
      </c>
      <c r="F33" s="58" t="s">
        <v>296</v>
      </c>
      <c r="G33" s="58" t="s">
        <v>297</v>
      </c>
      <c r="H33" s="58" t="s">
        <v>298</v>
      </c>
      <c r="I33" s="58" t="s">
        <v>299</v>
      </c>
      <c r="J33" s="58" t="s">
        <v>300</v>
      </c>
      <c r="K33" s="58" t="s">
        <v>301</v>
      </c>
      <c r="L33" s="58" t="s">
        <v>302</v>
      </c>
      <c r="M33" s="58" t="s">
        <v>303</v>
      </c>
      <c r="N33" s="58" t="s">
        <v>304</v>
      </c>
      <c r="O33" s="58" t="s">
        <v>305</v>
      </c>
      <c r="P33" s="58" t="s">
        <v>306</v>
      </c>
      <c r="Q33" s="58" t="s">
        <v>307</v>
      </c>
      <c r="R33" s="58" t="s">
        <v>308</v>
      </c>
    </row>
    <row r="35" spans="2:18" x14ac:dyDescent="0.25">
      <c r="D35" s="58" t="s">
        <v>25</v>
      </c>
    </row>
    <row r="36" spans="2:18" x14ac:dyDescent="0.25">
      <c r="B36" s="58" t="s">
        <v>309</v>
      </c>
      <c r="D36" s="58" t="s">
        <v>310</v>
      </c>
      <c r="F36" s="58" t="s">
        <v>311</v>
      </c>
      <c r="G36" s="58" t="s">
        <v>312</v>
      </c>
      <c r="H36" s="58" t="s">
        <v>313</v>
      </c>
      <c r="I36" s="58" t="s">
        <v>314</v>
      </c>
      <c r="J36" s="58" t="s">
        <v>315</v>
      </c>
      <c r="K36" s="58" t="s">
        <v>316</v>
      </c>
      <c r="L36" s="58" t="s">
        <v>317</v>
      </c>
      <c r="M36" s="58" t="s">
        <v>318</v>
      </c>
      <c r="N36" s="58" t="s">
        <v>319</v>
      </c>
      <c r="O36" s="58" t="s">
        <v>320</v>
      </c>
      <c r="P36" s="58" t="s">
        <v>321</v>
      </c>
      <c r="Q36" s="58" t="s">
        <v>322</v>
      </c>
      <c r="R36" s="58" t="s">
        <v>323</v>
      </c>
    </row>
    <row r="37" spans="2:18" x14ac:dyDescent="0.25">
      <c r="B37" s="58" t="s">
        <v>324</v>
      </c>
      <c r="D37" s="58" t="s">
        <v>325</v>
      </c>
      <c r="F37" s="58" t="s">
        <v>326</v>
      </c>
      <c r="G37" s="58" t="s">
        <v>327</v>
      </c>
      <c r="H37" s="58" t="s">
        <v>328</v>
      </c>
      <c r="I37" s="58" t="s">
        <v>329</v>
      </c>
      <c r="J37" s="58" t="s">
        <v>330</v>
      </c>
      <c r="K37" s="58" t="s">
        <v>331</v>
      </c>
      <c r="L37" s="58" t="s">
        <v>332</v>
      </c>
      <c r="M37" s="58" t="s">
        <v>333</v>
      </c>
      <c r="N37" s="58" t="s">
        <v>334</v>
      </c>
      <c r="O37" s="58" t="s">
        <v>335</v>
      </c>
      <c r="P37" s="58" t="s">
        <v>336</v>
      </c>
      <c r="Q37" s="58" t="s">
        <v>337</v>
      </c>
      <c r="R37" s="58" t="s">
        <v>338</v>
      </c>
    </row>
    <row r="38" spans="2:18" x14ac:dyDescent="0.25">
      <c r="B38" s="58" t="s">
        <v>339</v>
      </c>
      <c r="D38" s="58" t="s">
        <v>340</v>
      </c>
      <c r="F38" s="58" t="s">
        <v>341</v>
      </c>
      <c r="G38" s="58" t="s">
        <v>342</v>
      </c>
      <c r="H38" s="58" t="s">
        <v>343</v>
      </c>
      <c r="I38" s="58" t="s">
        <v>344</v>
      </c>
      <c r="J38" s="58" t="s">
        <v>345</v>
      </c>
      <c r="K38" s="58" t="s">
        <v>346</v>
      </c>
      <c r="L38" s="58" t="s">
        <v>347</v>
      </c>
      <c r="M38" s="58" t="s">
        <v>348</v>
      </c>
      <c r="N38" s="58" t="s">
        <v>349</v>
      </c>
      <c r="O38" s="58" t="s">
        <v>350</v>
      </c>
      <c r="P38" s="58" t="s">
        <v>351</v>
      </c>
      <c r="Q38" s="58" t="s">
        <v>352</v>
      </c>
      <c r="R38" s="58" t="s">
        <v>353</v>
      </c>
    </row>
    <row r="39" spans="2:18" x14ac:dyDescent="0.25">
      <c r="D39" s="58" t="s">
        <v>26</v>
      </c>
      <c r="F39" s="58" t="s">
        <v>354</v>
      </c>
      <c r="G39" s="58" t="s">
        <v>355</v>
      </c>
      <c r="H39" s="58" t="s">
        <v>356</v>
      </c>
      <c r="I39" s="58" t="s">
        <v>357</v>
      </c>
      <c r="J39" s="58" t="s">
        <v>358</v>
      </c>
      <c r="K39" s="58" t="s">
        <v>359</v>
      </c>
      <c r="L39" s="58" t="s">
        <v>360</v>
      </c>
      <c r="M39" s="58" t="s">
        <v>361</v>
      </c>
      <c r="N39" s="58" t="s">
        <v>362</v>
      </c>
      <c r="O39" s="58" t="s">
        <v>363</v>
      </c>
      <c r="P39" s="58" t="s">
        <v>364</v>
      </c>
      <c r="Q39" s="58" t="s">
        <v>365</v>
      </c>
      <c r="R39" s="58" t="s">
        <v>366</v>
      </c>
    </row>
    <row r="41" spans="2:18" x14ac:dyDescent="0.25">
      <c r="D41" s="58" t="s">
        <v>27</v>
      </c>
      <c r="F41" s="58" t="s">
        <v>367</v>
      </c>
      <c r="G41" s="58" t="s">
        <v>368</v>
      </c>
      <c r="H41" s="58" t="s">
        <v>369</v>
      </c>
      <c r="I41" s="58" t="s">
        <v>370</v>
      </c>
      <c r="J41" s="58" t="s">
        <v>371</v>
      </c>
      <c r="K41" s="58" t="s">
        <v>372</v>
      </c>
      <c r="L41" s="58" t="s">
        <v>373</v>
      </c>
      <c r="M41" s="58" t="s">
        <v>374</v>
      </c>
      <c r="N41" s="58" t="s">
        <v>375</v>
      </c>
      <c r="O41" s="58" t="s">
        <v>376</v>
      </c>
      <c r="P41" s="58" t="s">
        <v>377</v>
      </c>
      <c r="Q41" s="58" t="s">
        <v>378</v>
      </c>
      <c r="R41" s="58" t="s">
        <v>379</v>
      </c>
    </row>
    <row r="43" spans="2:18" x14ac:dyDescent="0.25">
      <c r="D43" s="58" t="s">
        <v>380</v>
      </c>
    </row>
    <row r="44" spans="2:18" x14ac:dyDescent="0.25">
      <c r="B44" s="58" t="s">
        <v>381</v>
      </c>
      <c r="D44" s="58" t="s">
        <v>380</v>
      </c>
      <c r="F44" s="58" t="s">
        <v>382</v>
      </c>
      <c r="G44" s="58" t="s">
        <v>383</v>
      </c>
      <c r="H44" s="58" t="s">
        <v>384</v>
      </c>
      <c r="I44" s="58" t="s">
        <v>385</v>
      </c>
      <c r="J44" s="58" t="s">
        <v>386</v>
      </c>
      <c r="K44" s="58" t="s">
        <v>387</v>
      </c>
      <c r="L44" s="58" t="s">
        <v>388</v>
      </c>
      <c r="M44" s="58" t="s">
        <v>389</v>
      </c>
      <c r="N44" s="58" t="s">
        <v>390</v>
      </c>
      <c r="O44" s="58" t="s">
        <v>391</v>
      </c>
      <c r="P44" s="58" t="s">
        <v>392</v>
      </c>
      <c r="Q44" s="58" t="s">
        <v>393</v>
      </c>
      <c r="R44" s="58" t="s">
        <v>394</v>
      </c>
    </row>
    <row r="46" spans="2:18" x14ac:dyDescent="0.25">
      <c r="D46" s="58" t="s">
        <v>28</v>
      </c>
      <c r="F46" s="58" t="s">
        <v>395</v>
      </c>
      <c r="G46" s="58" t="s">
        <v>396</v>
      </c>
      <c r="H46" s="58" t="s">
        <v>397</v>
      </c>
      <c r="I46" s="58" t="s">
        <v>398</v>
      </c>
      <c r="J46" s="58" t="s">
        <v>399</v>
      </c>
      <c r="K46" s="58" t="s">
        <v>400</v>
      </c>
      <c r="L46" s="58" t="s">
        <v>401</v>
      </c>
      <c r="M46" s="58" t="s">
        <v>402</v>
      </c>
      <c r="N46" s="58" t="s">
        <v>403</v>
      </c>
      <c r="O46" s="58" t="s">
        <v>404</v>
      </c>
      <c r="P46" s="58" t="s">
        <v>405</v>
      </c>
      <c r="Q46" s="58" t="s">
        <v>406</v>
      </c>
      <c r="R46" s="58" t="s">
        <v>407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workbookViewId="0"/>
  </sheetViews>
  <sheetFormatPr defaultRowHeight="15" x14ac:dyDescent="0.25"/>
  <sheetData>
    <row r="1" spans="1:18" x14ac:dyDescent="0.25">
      <c r="A1" s="58" t="s">
        <v>783</v>
      </c>
      <c r="B1" s="58" t="s">
        <v>11</v>
      </c>
      <c r="D1" s="58" t="s">
        <v>12</v>
      </c>
      <c r="F1" s="58" t="s">
        <v>13</v>
      </c>
      <c r="G1" s="58" t="s">
        <v>13</v>
      </c>
      <c r="H1" s="58" t="s">
        <v>13</v>
      </c>
      <c r="I1" s="58" t="s">
        <v>13</v>
      </c>
      <c r="J1" s="58" t="s">
        <v>13</v>
      </c>
      <c r="K1" s="58" t="s">
        <v>13</v>
      </c>
      <c r="L1" s="58" t="s">
        <v>13</v>
      </c>
      <c r="M1" s="58" t="s">
        <v>13</v>
      </c>
      <c r="N1" s="58" t="s">
        <v>13</v>
      </c>
      <c r="O1" s="58" t="s">
        <v>13</v>
      </c>
      <c r="P1" s="58" t="s">
        <v>13</v>
      </c>
      <c r="Q1" s="58" t="s">
        <v>13</v>
      </c>
      <c r="R1" s="58" t="s">
        <v>13</v>
      </c>
    </row>
    <row r="2" spans="1:18" x14ac:dyDescent="0.25">
      <c r="A2" s="58" t="s">
        <v>11</v>
      </c>
      <c r="F2" s="58" t="s">
        <v>14</v>
      </c>
      <c r="G2" s="58" t="s">
        <v>14</v>
      </c>
      <c r="H2" s="58" t="s">
        <v>14</v>
      </c>
      <c r="I2" s="58" t="s">
        <v>14</v>
      </c>
      <c r="J2" s="58" t="s">
        <v>14</v>
      </c>
      <c r="K2" s="58" t="s">
        <v>14</v>
      </c>
      <c r="L2" s="58" t="s">
        <v>14</v>
      </c>
      <c r="M2" s="58" t="s">
        <v>14</v>
      </c>
      <c r="N2" s="58" t="s">
        <v>14</v>
      </c>
      <c r="O2" s="58" t="s">
        <v>14</v>
      </c>
      <c r="P2" s="58" t="s">
        <v>14</v>
      </c>
      <c r="Q2" s="58" t="s">
        <v>14</v>
      </c>
      <c r="R2" s="58" t="s">
        <v>14</v>
      </c>
    </row>
    <row r="5" spans="1:18" x14ac:dyDescent="0.25">
      <c r="D5" s="58" t="s">
        <v>15</v>
      </c>
    </row>
    <row r="6" spans="1:18" x14ac:dyDescent="0.25">
      <c r="D6" s="58" t="s">
        <v>16</v>
      </c>
      <c r="E6" s="58" t="s">
        <v>52</v>
      </c>
    </row>
    <row r="7" spans="1:18" x14ac:dyDescent="0.25">
      <c r="D7" s="58" t="s">
        <v>17</v>
      </c>
    </row>
    <row r="9" spans="1:18" x14ac:dyDescent="0.25">
      <c r="F9" s="58" t="s">
        <v>53</v>
      </c>
      <c r="G9" s="58" t="s">
        <v>54</v>
      </c>
      <c r="H9" s="58" t="s">
        <v>55</v>
      </c>
      <c r="I9" s="58" t="s">
        <v>56</v>
      </c>
      <c r="J9" s="58" t="s">
        <v>57</v>
      </c>
      <c r="K9" s="58" t="s">
        <v>58</v>
      </c>
      <c r="L9" s="58" t="s">
        <v>59</v>
      </c>
      <c r="M9" s="58" t="s">
        <v>60</v>
      </c>
      <c r="N9" s="58" t="s">
        <v>61</v>
      </c>
      <c r="O9" s="58" t="s">
        <v>62</v>
      </c>
      <c r="P9" s="58" t="s">
        <v>63</v>
      </c>
      <c r="Q9" s="58" t="s">
        <v>64</v>
      </c>
      <c r="R9" s="58" t="s">
        <v>65</v>
      </c>
    </row>
    <row r="10" spans="1:18" x14ac:dyDescent="0.25">
      <c r="A10" s="58" t="s">
        <v>11</v>
      </c>
      <c r="F10" s="58" t="s">
        <v>66</v>
      </c>
      <c r="G10" s="58" t="s">
        <v>67</v>
      </c>
      <c r="H10" s="58" t="s">
        <v>68</v>
      </c>
      <c r="I10" s="58" t="s">
        <v>69</v>
      </c>
      <c r="J10" s="58" t="s">
        <v>70</v>
      </c>
      <c r="K10" s="58" t="s">
        <v>71</v>
      </c>
      <c r="L10" s="58" t="s">
        <v>72</v>
      </c>
      <c r="M10" s="58" t="s">
        <v>73</v>
      </c>
      <c r="N10" s="58" t="s">
        <v>74</v>
      </c>
      <c r="O10" s="58" t="s">
        <v>75</v>
      </c>
      <c r="P10" s="58" t="s">
        <v>76</v>
      </c>
      <c r="Q10" s="58" t="s">
        <v>77</v>
      </c>
      <c r="R10" s="58" t="s">
        <v>78</v>
      </c>
    </row>
    <row r="11" spans="1:18" x14ac:dyDescent="0.25">
      <c r="A11" s="58" t="s">
        <v>11</v>
      </c>
      <c r="F11" s="58" t="s">
        <v>79</v>
      </c>
      <c r="G11" s="58" t="s">
        <v>80</v>
      </c>
      <c r="H11" s="58" t="s">
        <v>81</v>
      </c>
      <c r="I11" s="58" t="s">
        <v>82</v>
      </c>
      <c r="J11" s="58" t="s">
        <v>83</v>
      </c>
      <c r="K11" s="58" t="s">
        <v>84</v>
      </c>
      <c r="L11" s="58" t="s">
        <v>85</v>
      </c>
      <c r="M11" s="58" t="s">
        <v>86</v>
      </c>
      <c r="N11" s="58" t="s">
        <v>87</v>
      </c>
      <c r="O11" s="58" t="s">
        <v>88</v>
      </c>
      <c r="P11" s="58" t="s">
        <v>89</v>
      </c>
      <c r="Q11" s="58" t="s">
        <v>90</v>
      </c>
      <c r="R11" s="58" t="s">
        <v>91</v>
      </c>
    </row>
    <row r="12" spans="1:18" x14ac:dyDescent="0.25">
      <c r="B12" s="58" t="s">
        <v>18</v>
      </c>
      <c r="D12" s="58" t="s">
        <v>19</v>
      </c>
    </row>
    <row r="13" spans="1:18" x14ac:dyDescent="0.25">
      <c r="B13" s="58" t="s">
        <v>92</v>
      </c>
      <c r="D13" s="58" t="s">
        <v>781</v>
      </c>
      <c r="F13" s="58" t="s">
        <v>781</v>
      </c>
      <c r="G13" s="58" t="s">
        <v>781</v>
      </c>
      <c r="H13" s="58" t="s">
        <v>781</v>
      </c>
      <c r="I13" s="58" t="s">
        <v>781</v>
      </c>
      <c r="J13" s="58" t="s">
        <v>781</v>
      </c>
      <c r="K13" s="58" t="s">
        <v>781</v>
      </c>
      <c r="L13" s="58" t="s">
        <v>781</v>
      </c>
      <c r="M13" s="58" t="s">
        <v>781</v>
      </c>
      <c r="N13" s="58" t="s">
        <v>781</v>
      </c>
      <c r="O13" s="58" t="s">
        <v>781</v>
      </c>
      <c r="P13" s="58" t="s">
        <v>781</v>
      </c>
      <c r="Q13" s="58" t="s">
        <v>781</v>
      </c>
      <c r="R13" s="58" t="s">
        <v>781</v>
      </c>
    </row>
    <row r="14" spans="1:18" x14ac:dyDescent="0.25">
      <c r="B14" s="58" t="s">
        <v>107</v>
      </c>
      <c r="D14" s="58" t="s">
        <v>781</v>
      </c>
      <c r="F14" s="58" t="s">
        <v>781</v>
      </c>
      <c r="G14" s="58" t="s">
        <v>781</v>
      </c>
      <c r="H14" s="58" t="s">
        <v>781</v>
      </c>
      <c r="I14" s="58" t="s">
        <v>781</v>
      </c>
      <c r="J14" s="58" t="s">
        <v>781</v>
      </c>
      <c r="K14" s="58" t="s">
        <v>781</v>
      </c>
      <c r="L14" s="58" t="s">
        <v>781</v>
      </c>
      <c r="M14" s="58" t="s">
        <v>781</v>
      </c>
      <c r="N14" s="58" t="s">
        <v>781</v>
      </c>
      <c r="O14" s="58" t="s">
        <v>781</v>
      </c>
      <c r="P14" s="58" t="s">
        <v>781</v>
      </c>
      <c r="Q14" s="58" t="s">
        <v>781</v>
      </c>
      <c r="R14" s="58" t="s">
        <v>781</v>
      </c>
    </row>
    <row r="15" spans="1:18" x14ac:dyDescent="0.25">
      <c r="D15" s="58" t="s">
        <v>20</v>
      </c>
      <c r="F15" s="58" t="s">
        <v>122</v>
      </c>
      <c r="G15" s="58" t="s">
        <v>123</v>
      </c>
      <c r="H15" s="58" t="s">
        <v>124</v>
      </c>
      <c r="I15" s="58" t="s">
        <v>125</v>
      </c>
      <c r="J15" s="58" t="s">
        <v>126</v>
      </c>
      <c r="K15" s="58" t="s">
        <v>127</v>
      </c>
      <c r="L15" s="58" t="s">
        <v>128</v>
      </c>
      <c r="M15" s="58" t="s">
        <v>129</v>
      </c>
      <c r="N15" s="58" t="s">
        <v>130</v>
      </c>
      <c r="O15" s="58" t="s">
        <v>131</v>
      </c>
      <c r="P15" s="58" t="s">
        <v>132</v>
      </c>
      <c r="Q15" s="58" t="s">
        <v>133</v>
      </c>
      <c r="R15" s="58" t="s">
        <v>134</v>
      </c>
    </row>
    <row r="17" spans="2:18" x14ac:dyDescent="0.25">
      <c r="D17" s="58" t="s">
        <v>781</v>
      </c>
    </row>
    <row r="18" spans="2:18" x14ac:dyDescent="0.25">
      <c r="B18" s="58" t="s">
        <v>136</v>
      </c>
      <c r="D18" s="58" t="s">
        <v>781</v>
      </c>
      <c r="F18" s="58" t="s">
        <v>781</v>
      </c>
      <c r="G18" s="58" t="s">
        <v>781</v>
      </c>
      <c r="H18" s="58" t="s">
        <v>781</v>
      </c>
      <c r="I18" s="58" t="s">
        <v>781</v>
      </c>
      <c r="J18" s="58" t="s">
        <v>781</v>
      </c>
      <c r="K18" s="58" t="s">
        <v>781</v>
      </c>
      <c r="L18" s="58" t="s">
        <v>781</v>
      </c>
      <c r="M18" s="58" t="s">
        <v>781</v>
      </c>
      <c r="N18" s="58" t="s">
        <v>781</v>
      </c>
      <c r="O18" s="58" t="s">
        <v>781</v>
      </c>
      <c r="P18" s="58" t="s">
        <v>781</v>
      </c>
      <c r="Q18" s="58" t="s">
        <v>781</v>
      </c>
      <c r="R18" s="58" t="s">
        <v>781</v>
      </c>
    </row>
    <row r="20" spans="2:18" x14ac:dyDescent="0.25">
      <c r="D20" s="58" t="s">
        <v>21</v>
      </c>
      <c r="F20" s="58" t="s">
        <v>150</v>
      </c>
      <c r="G20" s="58" t="s">
        <v>151</v>
      </c>
      <c r="H20" s="58" t="s">
        <v>152</v>
      </c>
      <c r="I20" s="58" t="s">
        <v>153</v>
      </c>
      <c r="J20" s="58" t="s">
        <v>154</v>
      </c>
      <c r="K20" s="58" t="s">
        <v>155</v>
      </c>
      <c r="L20" s="58" t="s">
        <v>156</v>
      </c>
      <c r="M20" s="58" t="s">
        <v>157</v>
      </c>
      <c r="N20" s="58" t="s">
        <v>158</v>
      </c>
      <c r="O20" s="58" t="s">
        <v>159</v>
      </c>
      <c r="P20" s="58" t="s">
        <v>160</v>
      </c>
      <c r="Q20" s="58" t="s">
        <v>161</v>
      </c>
      <c r="R20" s="58" t="s">
        <v>162</v>
      </c>
    </row>
    <row r="22" spans="2:18" x14ac:dyDescent="0.25">
      <c r="D22" s="58" t="s">
        <v>22</v>
      </c>
    </row>
    <row r="23" spans="2:18" x14ac:dyDescent="0.25">
      <c r="B23" s="58" t="s">
        <v>163</v>
      </c>
      <c r="D23" s="58" t="s">
        <v>781</v>
      </c>
      <c r="F23" s="58" t="s">
        <v>781</v>
      </c>
      <c r="G23" s="58" t="s">
        <v>781</v>
      </c>
      <c r="H23" s="58" t="s">
        <v>781</v>
      </c>
      <c r="I23" s="58" t="s">
        <v>781</v>
      </c>
      <c r="J23" s="58" t="s">
        <v>781</v>
      </c>
      <c r="K23" s="58" t="s">
        <v>781</v>
      </c>
      <c r="L23" s="58" t="s">
        <v>781</v>
      </c>
      <c r="M23" s="58" t="s">
        <v>781</v>
      </c>
      <c r="N23" s="58" t="s">
        <v>781</v>
      </c>
      <c r="O23" s="58" t="s">
        <v>781</v>
      </c>
      <c r="P23" s="58" t="s">
        <v>781</v>
      </c>
      <c r="Q23" s="58" t="s">
        <v>781</v>
      </c>
      <c r="R23" s="58" t="s">
        <v>781</v>
      </c>
    </row>
    <row r="24" spans="2:18" x14ac:dyDescent="0.25">
      <c r="B24" s="58" t="s">
        <v>178</v>
      </c>
      <c r="D24" s="58" t="s">
        <v>781</v>
      </c>
      <c r="F24" s="58" t="s">
        <v>781</v>
      </c>
      <c r="G24" s="58" t="s">
        <v>781</v>
      </c>
      <c r="H24" s="58" t="s">
        <v>781</v>
      </c>
      <c r="I24" s="58" t="s">
        <v>781</v>
      </c>
      <c r="J24" s="58" t="s">
        <v>781</v>
      </c>
      <c r="K24" s="58" t="s">
        <v>781</v>
      </c>
      <c r="L24" s="58" t="s">
        <v>781</v>
      </c>
      <c r="M24" s="58" t="s">
        <v>781</v>
      </c>
      <c r="N24" s="58" t="s">
        <v>781</v>
      </c>
      <c r="O24" s="58" t="s">
        <v>781</v>
      </c>
      <c r="P24" s="58" t="s">
        <v>781</v>
      </c>
      <c r="Q24" s="58" t="s">
        <v>781</v>
      </c>
      <c r="R24" s="58" t="s">
        <v>781</v>
      </c>
    </row>
    <row r="25" spans="2:18" x14ac:dyDescent="0.25">
      <c r="B25" s="58" t="s">
        <v>193</v>
      </c>
      <c r="D25" s="58" t="s">
        <v>781</v>
      </c>
      <c r="F25" s="58" t="s">
        <v>781</v>
      </c>
      <c r="G25" s="58" t="s">
        <v>781</v>
      </c>
      <c r="H25" s="58" t="s">
        <v>781</v>
      </c>
      <c r="I25" s="58" t="s">
        <v>781</v>
      </c>
      <c r="J25" s="58" t="s">
        <v>781</v>
      </c>
      <c r="K25" s="58" t="s">
        <v>781</v>
      </c>
      <c r="L25" s="58" t="s">
        <v>781</v>
      </c>
      <c r="M25" s="58" t="s">
        <v>781</v>
      </c>
      <c r="N25" s="58" t="s">
        <v>781</v>
      </c>
      <c r="O25" s="58" t="s">
        <v>781</v>
      </c>
      <c r="P25" s="58" t="s">
        <v>781</v>
      </c>
      <c r="Q25" s="58" t="s">
        <v>781</v>
      </c>
      <c r="R25" s="58" t="s">
        <v>781</v>
      </c>
    </row>
    <row r="26" spans="2:18" x14ac:dyDescent="0.25">
      <c r="B26" s="58" t="s">
        <v>208</v>
      </c>
      <c r="D26" s="58" t="s">
        <v>781</v>
      </c>
      <c r="F26" s="58" t="s">
        <v>781</v>
      </c>
      <c r="G26" s="58" t="s">
        <v>781</v>
      </c>
      <c r="H26" s="58" t="s">
        <v>781</v>
      </c>
      <c r="I26" s="58" t="s">
        <v>781</v>
      </c>
      <c r="J26" s="58" t="s">
        <v>781</v>
      </c>
      <c r="K26" s="58" t="s">
        <v>781</v>
      </c>
      <c r="L26" s="58" t="s">
        <v>781</v>
      </c>
      <c r="M26" s="58" t="s">
        <v>781</v>
      </c>
      <c r="N26" s="58" t="s">
        <v>781</v>
      </c>
      <c r="O26" s="58" t="s">
        <v>781</v>
      </c>
      <c r="P26" s="58" t="s">
        <v>781</v>
      </c>
      <c r="Q26" s="58" t="s">
        <v>781</v>
      </c>
      <c r="R26" s="58" t="s">
        <v>781</v>
      </c>
    </row>
    <row r="27" spans="2:18" x14ac:dyDescent="0.25">
      <c r="B27" s="58" t="s">
        <v>223</v>
      </c>
      <c r="D27" s="58" t="s">
        <v>781</v>
      </c>
      <c r="F27" s="58" t="s">
        <v>781</v>
      </c>
      <c r="G27" s="58" t="s">
        <v>781</v>
      </c>
      <c r="H27" s="58" t="s">
        <v>781</v>
      </c>
      <c r="I27" s="58" t="s">
        <v>781</v>
      </c>
      <c r="J27" s="58" t="s">
        <v>781</v>
      </c>
      <c r="K27" s="58" t="s">
        <v>781</v>
      </c>
      <c r="L27" s="58" t="s">
        <v>781</v>
      </c>
      <c r="M27" s="58" t="s">
        <v>781</v>
      </c>
      <c r="N27" s="58" t="s">
        <v>781</v>
      </c>
      <c r="O27" s="58" t="s">
        <v>781</v>
      </c>
      <c r="P27" s="58" t="s">
        <v>781</v>
      </c>
      <c r="Q27" s="58" t="s">
        <v>781</v>
      </c>
      <c r="R27" s="58" t="s">
        <v>781</v>
      </c>
    </row>
    <row r="28" spans="2:18" x14ac:dyDescent="0.25">
      <c r="B28" s="58" t="s">
        <v>238</v>
      </c>
      <c r="D28" s="58" t="s">
        <v>781</v>
      </c>
      <c r="F28" s="58" t="s">
        <v>781</v>
      </c>
      <c r="G28" s="58" t="s">
        <v>781</v>
      </c>
      <c r="H28" s="58" t="s">
        <v>781</v>
      </c>
      <c r="I28" s="58" t="s">
        <v>781</v>
      </c>
      <c r="J28" s="58" t="s">
        <v>781</v>
      </c>
      <c r="K28" s="58" t="s">
        <v>781</v>
      </c>
      <c r="L28" s="58" t="s">
        <v>781</v>
      </c>
      <c r="M28" s="58" t="s">
        <v>781</v>
      </c>
      <c r="N28" s="58" t="s">
        <v>781</v>
      </c>
      <c r="O28" s="58" t="s">
        <v>781</v>
      </c>
      <c r="P28" s="58" t="s">
        <v>781</v>
      </c>
      <c r="Q28" s="58" t="s">
        <v>781</v>
      </c>
      <c r="R28" s="58" t="s">
        <v>781</v>
      </c>
    </row>
    <row r="29" spans="2:18" x14ac:dyDescent="0.25">
      <c r="B29" s="58" t="s">
        <v>253</v>
      </c>
      <c r="D29" s="58" t="s">
        <v>781</v>
      </c>
      <c r="F29" s="58" t="s">
        <v>781</v>
      </c>
      <c r="G29" s="58" t="s">
        <v>781</v>
      </c>
      <c r="H29" s="58" t="s">
        <v>781</v>
      </c>
      <c r="I29" s="58" t="s">
        <v>781</v>
      </c>
      <c r="J29" s="58" t="s">
        <v>781</v>
      </c>
      <c r="K29" s="58" t="s">
        <v>781</v>
      </c>
      <c r="L29" s="58" t="s">
        <v>781</v>
      </c>
      <c r="M29" s="58" t="s">
        <v>781</v>
      </c>
      <c r="N29" s="58" t="s">
        <v>781</v>
      </c>
      <c r="O29" s="58" t="s">
        <v>781</v>
      </c>
      <c r="P29" s="58" t="s">
        <v>781</v>
      </c>
      <c r="Q29" s="58" t="s">
        <v>781</v>
      </c>
      <c r="R29" s="58" t="s">
        <v>781</v>
      </c>
    </row>
    <row r="30" spans="2:18" x14ac:dyDescent="0.25">
      <c r="B30" s="58" t="s">
        <v>268</v>
      </c>
      <c r="D30" s="58" t="s">
        <v>781</v>
      </c>
      <c r="F30" s="58" t="s">
        <v>781</v>
      </c>
      <c r="G30" s="58" t="s">
        <v>781</v>
      </c>
      <c r="H30" s="58" t="s">
        <v>781</v>
      </c>
      <c r="I30" s="58" t="s">
        <v>781</v>
      </c>
      <c r="J30" s="58" t="s">
        <v>781</v>
      </c>
      <c r="K30" s="58" t="s">
        <v>781</v>
      </c>
      <c r="L30" s="58" t="s">
        <v>781</v>
      </c>
      <c r="M30" s="58" t="s">
        <v>781</v>
      </c>
      <c r="N30" s="58" t="s">
        <v>781</v>
      </c>
      <c r="O30" s="58" t="s">
        <v>781</v>
      </c>
      <c r="P30" s="58" t="s">
        <v>781</v>
      </c>
      <c r="Q30" s="58" t="s">
        <v>781</v>
      </c>
      <c r="R30" s="58" t="s">
        <v>781</v>
      </c>
    </row>
    <row r="31" spans="2:18" x14ac:dyDescent="0.25">
      <c r="D31" s="58" t="s">
        <v>23</v>
      </c>
      <c r="F31" s="58" t="s">
        <v>283</v>
      </c>
      <c r="G31" s="58" t="s">
        <v>284</v>
      </c>
      <c r="H31" s="58" t="s">
        <v>285</v>
      </c>
      <c r="I31" s="58" t="s">
        <v>286</v>
      </c>
      <c r="J31" s="58" t="s">
        <v>287</v>
      </c>
      <c r="K31" s="58" t="s">
        <v>288</v>
      </c>
      <c r="L31" s="58" t="s">
        <v>289</v>
      </c>
      <c r="M31" s="58" t="s">
        <v>290</v>
      </c>
      <c r="N31" s="58" t="s">
        <v>291</v>
      </c>
      <c r="O31" s="58" t="s">
        <v>292</v>
      </c>
      <c r="P31" s="58" t="s">
        <v>293</v>
      </c>
      <c r="Q31" s="58" t="s">
        <v>294</v>
      </c>
      <c r="R31" s="58" t="s">
        <v>295</v>
      </c>
    </row>
    <row r="33" spans="2:18" x14ac:dyDescent="0.25">
      <c r="D33" s="58" t="s">
        <v>24</v>
      </c>
      <c r="F33" s="58" t="s">
        <v>296</v>
      </c>
      <c r="G33" s="58" t="s">
        <v>297</v>
      </c>
      <c r="H33" s="58" t="s">
        <v>298</v>
      </c>
      <c r="I33" s="58" t="s">
        <v>299</v>
      </c>
      <c r="J33" s="58" t="s">
        <v>300</v>
      </c>
      <c r="K33" s="58" t="s">
        <v>301</v>
      </c>
      <c r="L33" s="58" t="s">
        <v>302</v>
      </c>
      <c r="M33" s="58" t="s">
        <v>303</v>
      </c>
      <c r="N33" s="58" t="s">
        <v>304</v>
      </c>
      <c r="O33" s="58" t="s">
        <v>305</v>
      </c>
      <c r="P33" s="58" t="s">
        <v>306</v>
      </c>
      <c r="Q33" s="58" t="s">
        <v>307</v>
      </c>
      <c r="R33" s="58" t="s">
        <v>308</v>
      </c>
    </row>
    <row r="35" spans="2:18" x14ac:dyDescent="0.25">
      <c r="D35" s="58" t="s">
        <v>25</v>
      </c>
    </row>
    <row r="36" spans="2:18" x14ac:dyDescent="0.25">
      <c r="B36" s="58" t="s">
        <v>309</v>
      </c>
      <c r="D36" s="58" t="s">
        <v>781</v>
      </c>
      <c r="F36" s="58" t="s">
        <v>781</v>
      </c>
      <c r="G36" s="58" t="s">
        <v>781</v>
      </c>
      <c r="H36" s="58" t="s">
        <v>781</v>
      </c>
      <c r="I36" s="58" t="s">
        <v>781</v>
      </c>
      <c r="J36" s="58" t="s">
        <v>781</v>
      </c>
      <c r="K36" s="58" t="s">
        <v>781</v>
      </c>
      <c r="L36" s="58" t="s">
        <v>781</v>
      </c>
      <c r="M36" s="58" t="s">
        <v>781</v>
      </c>
      <c r="N36" s="58" t="s">
        <v>781</v>
      </c>
      <c r="O36" s="58" t="s">
        <v>781</v>
      </c>
      <c r="P36" s="58" t="s">
        <v>781</v>
      </c>
      <c r="Q36" s="58" t="s">
        <v>781</v>
      </c>
      <c r="R36" s="58" t="s">
        <v>781</v>
      </c>
    </row>
    <row r="37" spans="2:18" x14ac:dyDescent="0.25">
      <c r="B37" s="58" t="s">
        <v>324</v>
      </c>
      <c r="D37" s="58" t="s">
        <v>781</v>
      </c>
      <c r="F37" s="58" t="s">
        <v>781</v>
      </c>
      <c r="G37" s="58" t="s">
        <v>781</v>
      </c>
      <c r="H37" s="58" t="s">
        <v>781</v>
      </c>
      <c r="I37" s="58" t="s">
        <v>781</v>
      </c>
      <c r="J37" s="58" t="s">
        <v>781</v>
      </c>
      <c r="K37" s="58" t="s">
        <v>781</v>
      </c>
      <c r="L37" s="58" t="s">
        <v>781</v>
      </c>
      <c r="M37" s="58" t="s">
        <v>781</v>
      </c>
      <c r="N37" s="58" t="s">
        <v>781</v>
      </c>
      <c r="O37" s="58" t="s">
        <v>781</v>
      </c>
      <c r="P37" s="58" t="s">
        <v>781</v>
      </c>
      <c r="Q37" s="58" t="s">
        <v>781</v>
      </c>
      <c r="R37" s="58" t="s">
        <v>781</v>
      </c>
    </row>
    <row r="38" spans="2:18" x14ac:dyDescent="0.25">
      <c r="B38" s="58" t="s">
        <v>339</v>
      </c>
      <c r="D38" s="58" t="s">
        <v>781</v>
      </c>
      <c r="F38" s="58" t="s">
        <v>781</v>
      </c>
      <c r="G38" s="58" t="s">
        <v>781</v>
      </c>
      <c r="H38" s="58" t="s">
        <v>781</v>
      </c>
      <c r="I38" s="58" t="s">
        <v>781</v>
      </c>
      <c r="J38" s="58" t="s">
        <v>781</v>
      </c>
      <c r="K38" s="58" t="s">
        <v>781</v>
      </c>
      <c r="L38" s="58" t="s">
        <v>781</v>
      </c>
      <c r="M38" s="58" t="s">
        <v>781</v>
      </c>
      <c r="N38" s="58" t="s">
        <v>781</v>
      </c>
      <c r="O38" s="58" t="s">
        <v>781</v>
      </c>
      <c r="P38" s="58" t="s">
        <v>781</v>
      </c>
      <c r="Q38" s="58" t="s">
        <v>781</v>
      </c>
      <c r="R38" s="58" t="s">
        <v>781</v>
      </c>
    </row>
    <row r="39" spans="2:18" x14ac:dyDescent="0.25">
      <c r="D39" s="58" t="s">
        <v>26</v>
      </c>
      <c r="F39" s="58" t="s">
        <v>354</v>
      </c>
      <c r="G39" s="58" t="s">
        <v>355</v>
      </c>
      <c r="H39" s="58" t="s">
        <v>356</v>
      </c>
      <c r="I39" s="58" t="s">
        <v>357</v>
      </c>
      <c r="J39" s="58" t="s">
        <v>358</v>
      </c>
      <c r="K39" s="58" t="s">
        <v>359</v>
      </c>
      <c r="L39" s="58" t="s">
        <v>360</v>
      </c>
      <c r="M39" s="58" t="s">
        <v>361</v>
      </c>
      <c r="N39" s="58" t="s">
        <v>362</v>
      </c>
      <c r="O39" s="58" t="s">
        <v>363</v>
      </c>
      <c r="P39" s="58" t="s">
        <v>364</v>
      </c>
      <c r="Q39" s="58" t="s">
        <v>365</v>
      </c>
      <c r="R39" s="58" t="s">
        <v>366</v>
      </c>
    </row>
    <row r="41" spans="2:18" x14ac:dyDescent="0.25">
      <c r="D41" s="58" t="s">
        <v>27</v>
      </c>
      <c r="F41" s="58" t="s">
        <v>367</v>
      </c>
      <c r="G41" s="58" t="s">
        <v>368</v>
      </c>
      <c r="H41" s="58" t="s">
        <v>369</v>
      </c>
      <c r="I41" s="58" t="s">
        <v>370</v>
      </c>
      <c r="J41" s="58" t="s">
        <v>371</v>
      </c>
      <c r="K41" s="58" t="s">
        <v>372</v>
      </c>
      <c r="L41" s="58" t="s">
        <v>373</v>
      </c>
      <c r="M41" s="58" t="s">
        <v>374</v>
      </c>
      <c r="N41" s="58" t="s">
        <v>375</v>
      </c>
      <c r="O41" s="58" t="s">
        <v>376</v>
      </c>
      <c r="P41" s="58" t="s">
        <v>377</v>
      </c>
      <c r="Q41" s="58" t="s">
        <v>378</v>
      </c>
      <c r="R41" s="58" t="s">
        <v>379</v>
      </c>
    </row>
    <row r="43" spans="2:18" x14ac:dyDescent="0.25">
      <c r="D43" s="58" t="s">
        <v>781</v>
      </c>
    </row>
    <row r="44" spans="2:18" x14ac:dyDescent="0.25">
      <c r="B44" s="58" t="s">
        <v>381</v>
      </c>
      <c r="D44" s="58" t="s">
        <v>781</v>
      </c>
      <c r="F44" s="58" t="s">
        <v>781</v>
      </c>
      <c r="G44" s="58" t="s">
        <v>781</v>
      </c>
      <c r="H44" s="58" t="s">
        <v>781</v>
      </c>
      <c r="I44" s="58" t="s">
        <v>781</v>
      </c>
      <c r="J44" s="58" t="s">
        <v>781</v>
      </c>
      <c r="K44" s="58" t="s">
        <v>781</v>
      </c>
      <c r="L44" s="58" t="s">
        <v>781</v>
      </c>
      <c r="M44" s="58" t="s">
        <v>781</v>
      </c>
      <c r="N44" s="58" t="s">
        <v>781</v>
      </c>
      <c r="O44" s="58" t="s">
        <v>781</v>
      </c>
      <c r="P44" s="58" t="s">
        <v>781</v>
      </c>
      <c r="Q44" s="58" t="s">
        <v>781</v>
      </c>
      <c r="R44" s="58" t="s">
        <v>781</v>
      </c>
    </row>
    <row r="46" spans="2:18" x14ac:dyDescent="0.25">
      <c r="D46" s="58" t="s">
        <v>28</v>
      </c>
      <c r="F46" s="58" t="s">
        <v>395</v>
      </c>
      <c r="G46" s="58" t="s">
        <v>396</v>
      </c>
      <c r="H46" s="58" t="s">
        <v>397</v>
      </c>
      <c r="I46" s="58" t="s">
        <v>398</v>
      </c>
      <c r="J46" s="58" t="s">
        <v>399</v>
      </c>
      <c r="K46" s="58" t="s">
        <v>400</v>
      </c>
      <c r="L46" s="58" t="s">
        <v>401</v>
      </c>
      <c r="M46" s="58" t="s">
        <v>402</v>
      </c>
      <c r="N46" s="58" t="s">
        <v>403</v>
      </c>
      <c r="O46" s="58" t="s">
        <v>404</v>
      </c>
      <c r="P46" s="58" t="s">
        <v>405</v>
      </c>
      <c r="Q46" s="58" t="s">
        <v>406</v>
      </c>
      <c r="R46" s="58" t="s">
        <v>407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784</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408</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784</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408</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heetViews>
  <sheetFormatPr defaultRowHeight="15" x14ac:dyDescent="0.25"/>
  <sheetData>
    <row r="1" spans="1:4" x14ac:dyDescent="0.25">
      <c r="A1" s="58" t="s">
        <v>786</v>
      </c>
      <c r="B1" s="58" t="s">
        <v>0</v>
      </c>
      <c r="C1" s="58" t="s">
        <v>1</v>
      </c>
      <c r="D1" s="58" t="s">
        <v>2</v>
      </c>
    </row>
    <row r="3" spans="1:4" x14ac:dyDescent="0.25">
      <c r="B3" s="58" t="s">
        <v>3</v>
      </c>
      <c r="C3" s="58" t="s">
        <v>4</v>
      </c>
      <c r="D3" s="58" t="s">
        <v>5</v>
      </c>
    </row>
    <row r="4" spans="1:4" x14ac:dyDescent="0.25">
      <c r="A4" s="58" t="s">
        <v>6</v>
      </c>
      <c r="B4" s="58" t="s">
        <v>7</v>
      </c>
      <c r="C4" s="58" t="s">
        <v>760</v>
      </c>
    </row>
    <row r="5" spans="1:4" x14ac:dyDescent="0.25">
      <c r="A5" s="58" t="s">
        <v>6</v>
      </c>
      <c r="B5" s="58" t="s">
        <v>8</v>
      </c>
      <c r="C5" s="58" t="s">
        <v>48</v>
      </c>
      <c r="D5" s="58" t="s">
        <v>49</v>
      </c>
    </row>
    <row r="11" spans="1:4" x14ac:dyDescent="0.25">
      <c r="D11" s="58" t="s">
        <v>9</v>
      </c>
    </row>
    <row r="12" spans="1:4" x14ac:dyDescent="0.25">
      <c r="C12" s="58" t="s">
        <v>10</v>
      </c>
      <c r="D12" s="58" t="s">
        <v>50</v>
      </c>
    </row>
    <row r="13" spans="1:4" x14ac:dyDescent="0.25">
      <c r="C13" s="58" t="s">
        <v>38</v>
      </c>
      <c r="D13" s="58" t="s">
        <v>51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workbookViewId="0"/>
  </sheetViews>
  <sheetFormatPr defaultRowHeight="15" x14ac:dyDescent="0.25"/>
  <sheetData>
    <row r="1" spans="1:18" x14ac:dyDescent="0.25">
      <c r="A1" s="58" t="s">
        <v>788</v>
      </c>
      <c r="B1" s="58" t="s">
        <v>11</v>
      </c>
      <c r="D1" s="58" t="s">
        <v>12</v>
      </c>
      <c r="F1" s="58" t="s">
        <v>13</v>
      </c>
      <c r="G1" s="58" t="s">
        <v>13</v>
      </c>
      <c r="H1" s="58" t="s">
        <v>13</v>
      </c>
      <c r="I1" s="58" t="s">
        <v>13</v>
      </c>
      <c r="J1" s="58" t="s">
        <v>13</v>
      </c>
      <c r="K1" s="58" t="s">
        <v>13</v>
      </c>
      <c r="L1" s="58" t="s">
        <v>13</v>
      </c>
      <c r="M1" s="58" t="s">
        <v>13</v>
      </c>
      <c r="N1" s="58" t="s">
        <v>13</v>
      </c>
      <c r="O1" s="58" t="s">
        <v>13</v>
      </c>
      <c r="P1" s="58" t="s">
        <v>13</v>
      </c>
      <c r="Q1" s="58" t="s">
        <v>13</v>
      </c>
      <c r="R1" s="58" t="s">
        <v>13</v>
      </c>
    </row>
    <row r="2" spans="1:18" x14ac:dyDescent="0.25">
      <c r="A2" s="58" t="s">
        <v>11</v>
      </c>
      <c r="F2" s="58" t="s">
        <v>14</v>
      </c>
      <c r="G2" s="58" t="s">
        <v>14</v>
      </c>
      <c r="H2" s="58" t="s">
        <v>14</v>
      </c>
      <c r="I2" s="58" t="s">
        <v>14</v>
      </c>
      <c r="J2" s="58" t="s">
        <v>14</v>
      </c>
      <c r="K2" s="58" t="s">
        <v>14</v>
      </c>
      <c r="L2" s="58" t="s">
        <v>14</v>
      </c>
      <c r="M2" s="58" t="s">
        <v>14</v>
      </c>
      <c r="N2" s="58" t="s">
        <v>14</v>
      </c>
      <c r="O2" s="58" t="s">
        <v>14</v>
      </c>
      <c r="P2" s="58" t="s">
        <v>14</v>
      </c>
      <c r="Q2" s="58" t="s">
        <v>14</v>
      </c>
      <c r="R2" s="58" t="s">
        <v>14</v>
      </c>
    </row>
    <row r="5" spans="1:18" x14ac:dyDescent="0.25">
      <c r="D5" s="58" t="s">
        <v>15</v>
      </c>
    </row>
    <row r="6" spans="1:18" x14ac:dyDescent="0.25">
      <c r="D6" s="58" t="s">
        <v>16</v>
      </c>
      <c r="E6" s="58" t="s">
        <v>52</v>
      </c>
    </row>
    <row r="7" spans="1:18" x14ac:dyDescent="0.25">
      <c r="D7" s="58" t="s">
        <v>17</v>
      </c>
    </row>
    <row r="9" spans="1:18" x14ac:dyDescent="0.25">
      <c r="F9" s="58" t="s">
        <v>53</v>
      </c>
      <c r="G9" s="58" t="s">
        <v>54</v>
      </c>
      <c r="H9" s="58" t="s">
        <v>55</v>
      </c>
      <c r="I9" s="58" t="s">
        <v>56</v>
      </c>
      <c r="J9" s="58" t="s">
        <v>57</v>
      </c>
      <c r="K9" s="58" t="s">
        <v>58</v>
      </c>
      <c r="L9" s="58" t="s">
        <v>59</v>
      </c>
      <c r="M9" s="58" t="s">
        <v>60</v>
      </c>
      <c r="N9" s="58" t="s">
        <v>61</v>
      </c>
      <c r="O9" s="58" t="s">
        <v>62</v>
      </c>
      <c r="P9" s="58" t="s">
        <v>63</v>
      </c>
      <c r="Q9" s="58" t="s">
        <v>64</v>
      </c>
      <c r="R9" s="58" t="s">
        <v>65</v>
      </c>
    </row>
    <row r="10" spans="1:18" x14ac:dyDescent="0.25">
      <c r="A10" s="58" t="s">
        <v>11</v>
      </c>
      <c r="F10" s="58" t="s">
        <v>66</v>
      </c>
      <c r="G10" s="58" t="s">
        <v>67</v>
      </c>
      <c r="H10" s="58" t="s">
        <v>68</v>
      </c>
      <c r="I10" s="58" t="s">
        <v>69</v>
      </c>
      <c r="J10" s="58" t="s">
        <v>70</v>
      </c>
      <c r="K10" s="58" t="s">
        <v>71</v>
      </c>
      <c r="L10" s="58" t="s">
        <v>72</v>
      </c>
      <c r="M10" s="58" t="s">
        <v>73</v>
      </c>
      <c r="N10" s="58" t="s">
        <v>74</v>
      </c>
      <c r="O10" s="58" t="s">
        <v>75</v>
      </c>
      <c r="P10" s="58" t="s">
        <v>76</v>
      </c>
      <c r="Q10" s="58" t="s">
        <v>77</v>
      </c>
      <c r="R10" s="58" t="s">
        <v>78</v>
      </c>
    </row>
    <row r="11" spans="1:18" x14ac:dyDescent="0.25">
      <c r="A11" s="58" t="s">
        <v>11</v>
      </c>
      <c r="F11" s="58" t="s">
        <v>79</v>
      </c>
      <c r="G11" s="58" t="s">
        <v>80</v>
      </c>
      <c r="H11" s="58" t="s">
        <v>81</v>
      </c>
      <c r="I11" s="58" t="s">
        <v>82</v>
      </c>
      <c r="J11" s="58" t="s">
        <v>83</v>
      </c>
      <c r="K11" s="58" t="s">
        <v>84</v>
      </c>
      <c r="L11" s="58" t="s">
        <v>85</v>
      </c>
      <c r="M11" s="58" t="s">
        <v>86</v>
      </c>
      <c r="N11" s="58" t="s">
        <v>87</v>
      </c>
      <c r="O11" s="58" t="s">
        <v>88</v>
      </c>
      <c r="P11" s="58" t="s">
        <v>89</v>
      </c>
      <c r="Q11" s="58" t="s">
        <v>90</v>
      </c>
      <c r="R11" s="58" t="s">
        <v>91</v>
      </c>
    </row>
    <row r="12" spans="1:18" x14ac:dyDescent="0.25">
      <c r="B12" s="58" t="s">
        <v>18</v>
      </c>
      <c r="D12" s="58" t="s">
        <v>19</v>
      </c>
    </row>
    <row r="13" spans="1:18" x14ac:dyDescent="0.25">
      <c r="B13" s="58" t="s">
        <v>92</v>
      </c>
      <c r="D13" s="58" t="s">
        <v>93</v>
      </c>
      <c r="F13" s="58" t="s">
        <v>94</v>
      </c>
      <c r="G13" s="58" t="s">
        <v>95</v>
      </c>
      <c r="H13" s="58" t="s">
        <v>96</v>
      </c>
      <c r="I13" s="58" t="s">
        <v>97</v>
      </c>
      <c r="J13" s="58" t="s">
        <v>98</v>
      </c>
      <c r="K13" s="58" t="s">
        <v>99</v>
      </c>
      <c r="L13" s="58" t="s">
        <v>100</v>
      </c>
      <c r="M13" s="58" t="s">
        <v>101</v>
      </c>
      <c r="N13" s="58" t="s">
        <v>102</v>
      </c>
      <c r="O13" s="58" t="s">
        <v>103</v>
      </c>
      <c r="P13" s="58" t="s">
        <v>104</v>
      </c>
      <c r="Q13" s="58" t="s">
        <v>105</v>
      </c>
      <c r="R13" s="58" t="s">
        <v>106</v>
      </c>
    </row>
    <row r="14" spans="1:18" x14ac:dyDescent="0.25">
      <c r="B14" s="58" t="s">
        <v>107</v>
      </c>
      <c r="D14" s="58" t="s">
        <v>108</v>
      </c>
      <c r="F14" s="58" t="s">
        <v>109</v>
      </c>
      <c r="G14" s="58" t="s">
        <v>110</v>
      </c>
      <c r="H14" s="58" t="s">
        <v>111</v>
      </c>
      <c r="I14" s="58" t="s">
        <v>112</v>
      </c>
      <c r="J14" s="58" t="s">
        <v>113</v>
      </c>
      <c r="K14" s="58" t="s">
        <v>114</v>
      </c>
      <c r="L14" s="58" t="s">
        <v>115</v>
      </c>
      <c r="M14" s="58" t="s">
        <v>116</v>
      </c>
      <c r="N14" s="58" t="s">
        <v>117</v>
      </c>
      <c r="O14" s="58" t="s">
        <v>118</v>
      </c>
      <c r="P14" s="58" t="s">
        <v>119</v>
      </c>
      <c r="Q14" s="58" t="s">
        <v>120</v>
      </c>
      <c r="R14" s="58" t="s">
        <v>121</v>
      </c>
    </row>
    <row r="15" spans="1:18" x14ac:dyDescent="0.25">
      <c r="D15" s="58" t="s">
        <v>20</v>
      </c>
      <c r="F15" s="58" t="s">
        <v>122</v>
      </c>
      <c r="G15" s="58" t="s">
        <v>123</v>
      </c>
      <c r="H15" s="58" t="s">
        <v>124</v>
      </c>
      <c r="I15" s="58" t="s">
        <v>125</v>
      </c>
      <c r="J15" s="58" t="s">
        <v>126</v>
      </c>
      <c r="K15" s="58" t="s">
        <v>127</v>
      </c>
      <c r="L15" s="58" t="s">
        <v>128</v>
      </c>
      <c r="M15" s="58" t="s">
        <v>129</v>
      </c>
      <c r="N15" s="58" t="s">
        <v>130</v>
      </c>
      <c r="O15" s="58" t="s">
        <v>131</v>
      </c>
      <c r="P15" s="58" t="s">
        <v>132</v>
      </c>
      <c r="Q15" s="58" t="s">
        <v>133</v>
      </c>
      <c r="R15" s="58" t="s">
        <v>134</v>
      </c>
    </row>
    <row r="17" spans="2:18" x14ac:dyDescent="0.25">
      <c r="D17" s="58" t="s">
        <v>135</v>
      </c>
    </row>
    <row r="18" spans="2:18" x14ac:dyDescent="0.25">
      <c r="B18" s="58" t="s">
        <v>136</v>
      </c>
      <c r="D18" s="58" t="s">
        <v>135</v>
      </c>
      <c r="F18" s="58" t="s">
        <v>137</v>
      </c>
      <c r="G18" s="58" t="s">
        <v>138</v>
      </c>
      <c r="H18" s="58" t="s">
        <v>139</v>
      </c>
      <c r="I18" s="58" t="s">
        <v>140</v>
      </c>
      <c r="J18" s="58" t="s">
        <v>141</v>
      </c>
      <c r="K18" s="58" t="s">
        <v>142</v>
      </c>
      <c r="L18" s="58" t="s">
        <v>143</v>
      </c>
      <c r="M18" s="58" t="s">
        <v>144</v>
      </c>
      <c r="N18" s="58" t="s">
        <v>145</v>
      </c>
      <c r="O18" s="58" t="s">
        <v>146</v>
      </c>
      <c r="P18" s="58" t="s">
        <v>147</v>
      </c>
      <c r="Q18" s="58" t="s">
        <v>148</v>
      </c>
      <c r="R18" s="58" t="s">
        <v>149</v>
      </c>
    </row>
    <row r="20" spans="2:18" x14ac:dyDescent="0.25">
      <c r="D20" s="58" t="s">
        <v>21</v>
      </c>
      <c r="F20" s="58" t="s">
        <v>150</v>
      </c>
      <c r="G20" s="58" t="s">
        <v>151</v>
      </c>
      <c r="H20" s="58" t="s">
        <v>152</v>
      </c>
      <c r="I20" s="58" t="s">
        <v>153</v>
      </c>
      <c r="J20" s="58" t="s">
        <v>154</v>
      </c>
      <c r="K20" s="58" t="s">
        <v>155</v>
      </c>
      <c r="L20" s="58" t="s">
        <v>156</v>
      </c>
      <c r="M20" s="58" t="s">
        <v>157</v>
      </c>
      <c r="N20" s="58" t="s">
        <v>158</v>
      </c>
      <c r="O20" s="58" t="s">
        <v>159</v>
      </c>
      <c r="P20" s="58" t="s">
        <v>160</v>
      </c>
      <c r="Q20" s="58" t="s">
        <v>161</v>
      </c>
      <c r="R20" s="58" t="s">
        <v>162</v>
      </c>
    </row>
    <row r="22" spans="2:18" x14ac:dyDescent="0.25">
      <c r="D22" s="58" t="s">
        <v>22</v>
      </c>
    </row>
    <row r="23" spans="2:18" x14ac:dyDescent="0.25">
      <c r="B23" s="58" t="s">
        <v>163</v>
      </c>
      <c r="D23" s="58" t="s">
        <v>164</v>
      </c>
      <c r="F23" s="58" t="s">
        <v>165</v>
      </c>
      <c r="G23" s="58" t="s">
        <v>166</v>
      </c>
      <c r="H23" s="58" t="s">
        <v>167</v>
      </c>
      <c r="I23" s="58" t="s">
        <v>168</v>
      </c>
      <c r="J23" s="58" t="s">
        <v>169</v>
      </c>
      <c r="K23" s="58" t="s">
        <v>170</v>
      </c>
      <c r="L23" s="58" t="s">
        <v>171</v>
      </c>
      <c r="M23" s="58" t="s">
        <v>172</v>
      </c>
      <c r="N23" s="58" t="s">
        <v>173</v>
      </c>
      <c r="O23" s="58" t="s">
        <v>174</v>
      </c>
      <c r="P23" s="58" t="s">
        <v>175</v>
      </c>
      <c r="Q23" s="58" t="s">
        <v>176</v>
      </c>
      <c r="R23" s="58" t="s">
        <v>177</v>
      </c>
    </row>
    <row r="24" spans="2:18" x14ac:dyDescent="0.25">
      <c r="B24" s="58" t="s">
        <v>178</v>
      </c>
      <c r="D24" s="58" t="s">
        <v>179</v>
      </c>
      <c r="F24" s="58" t="s">
        <v>180</v>
      </c>
      <c r="G24" s="58" t="s">
        <v>181</v>
      </c>
      <c r="H24" s="58" t="s">
        <v>182</v>
      </c>
      <c r="I24" s="58" t="s">
        <v>183</v>
      </c>
      <c r="J24" s="58" t="s">
        <v>184</v>
      </c>
      <c r="K24" s="58" t="s">
        <v>185</v>
      </c>
      <c r="L24" s="58" t="s">
        <v>186</v>
      </c>
      <c r="M24" s="58" t="s">
        <v>187</v>
      </c>
      <c r="N24" s="58" t="s">
        <v>188</v>
      </c>
      <c r="O24" s="58" t="s">
        <v>189</v>
      </c>
      <c r="P24" s="58" t="s">
        <v>190</v>
      </c>
      <c r="Q24" s="58" t="s">
        <v>191</v>
      </c>
      <c r="R24" s="58" t="s">
        <v>192</v>
      </c>
    </row>
    <row r="25" spans="2:18" x14ac:dyDescent="0.25">
      <c r="B25" s="58" t="s">
        <v>193</v>
      </c>
      <c r="D25" s="58" t="s">
        <v>194</v>
      </c>
      <c r="F25" s="58" t="s">
        <v>195</v>
      </c>
      <c r="G25" s="58" t="s">
        <v>196</v>
      </c>
      <c r="H25" s="58" t="s">
        <v>197</v>
      </c>
      <c r="I25" s="58" t="s">
        <v>198</v>
      </c>
      <c r="J25" s="58" t="s">
        <v>199</v>
      </c>
      <c r="K25" s="58" t="s">
        <v>200</v>
      </c>
      <c r="L25" s="58" t="s">
        <v>201</v>
      </c>
      <c r="M25" s="58" t="s">
        <v>202</v>
      </c>
      <c r="N25" s="58" t="s">
        <v>203</v>
      </c>
      <c r="O25" s="58" t="s">
        <v>204</v>
      </c>
      <c r="P25" s="58" t="s">
        <v>205</v>
      </c>
      <c r="Q25" s="58" t="s">
        <v>206</v>
      </c>
      <c r="R25" s="58" t="s">
        <v>207</v>
      </c>
    </row>
    <row r="26" spans="2:18" x14ac:dyDescent="0.25">
      <c r="B26" s="58" t="s">
        <v>208</v>
      </c>
      <c r="D26" s="58" t="s">
        <v>209</v>
      </c>
      <c r="F26" s="58" t="s">
        <v>210</v>
      </c>
      <c r="G26" s="58" t="s">
        <v>211</v>
      </c>
      <c r="H26" s="58" t="s">
        <v>212</v>
      </c>
      <c r="I26" s="58" t="s">
        <v>213</v>
      </c>
      <c r="J26" s="58" t="s">
        <v>214</v>
      </c>
      <c r="K26" s="58" t="s">
        <v>215</v>
      </c>
      <c r="L26" s="58" t="s">
        <v>216</v>
      </c>
      <c r="M26" s="58" t="s">
        <v>217</v>
      </c>
      <c r="N26" s="58" t="s">
        <v>218</v>
      </c>
      <c r="O26" s="58" t="s">
        <v>219</v>
      </c>
      <c r="P26" s="58" t="s">
        <v>220</v>
      </c>
      <c r="Q26" s="58" t="s">
        <v>221</v>
      </c>
      <c r="R26" s="58" t="s">
        <v>222</v>
      </c>
    </row>
    <row r="27" spans="2:18" x14ac:dyDescent="0.25">
      <c r="B27" s="58" t="s">
        <v>223</v>
      </c>
      <c r="D27" s="58" t="s">
        <v>224</v>
      </c>
      <c r="F27" s="58" t="s">
        <v>225</v>
      </c>
      <c r="G27" s="58" t="s">
        <v>226</v>
      </c>
      <c r="H27" s="58" t="s">
        <v>227</v>
      </c>
      <c r="I27" s="58" t="s">
        <v>228</v>
      </c>
      <c r="J27" s="58" t="s">
        <v>229</v>
      </c>
      <c r="K27" s="58" t="s">
        <v>230</v>
      </c>
      <c r="L27" s="58" t="s">
        <v>231</v>
      </c>
      <c r="M27" s="58" t="s">
        <v>232</v>
      </c>
      <c r="N27" s="58" t="s">
        <v>233</v>
      </c>
      <c r="O27" s="58" t="s">
        <v>234</v>
      </c>
      <c r="P27" s="58" t="s">
        <v>235</v>
      </c>
      <c r="Q27" s="58" t="s">
        <v>236</v>
      </c>
      <c r="R27" s="58" t="s">
        <v>237</v>
      </c>
    </row>
    <row r="28" spans="2:18" x14ac:dyDescent="0.25">
      <c r="B28" s="58" t="s">
        <v>238</v>
      </c>
      <c r="D28" s="58" t="s">
        <v>239</v>
      </c>
      <c r="F28" s="58" t="s">
        <v>240</v>
      </c>
      <c r="G28" s="58" t="s">
        <v>241</v>
      </c>
      <c r="H28" s="58" t="s">
        <v>242</v>
      </c>
      <c r="I28" s="58" t="s">
        <v>243</v>
      </c>
      <c r="J28" s="58" t="s">
        <v>244</v>
      </c>
      <c r="K28" s="58" t="s">
        <v>245</v>
      </c>
      <c r="L28" s="58" t="s">
        <v>246</v>
      </c>
      <c r="M28" s="58" t="s">
        <v>247</v>
      </c>
      <c r="N28" s="58" t="s">
        <v>248</v>
      </c>
      <c r="O28" s="58" t="s">
        <v>249</v>
      </c>
      <c r="P28" s="58" t="s">
        <v>250</v>
      </c>
      <c r="Q28" s="58" t="s">
        <v>251</v>
      </c>
      <c r="R28" s="58" t="s">
        <v>252</v>
      </c>
    </row>
    <row r="29" spans="2:18" x14ac:dyDescent="0.25">
      <c r="B29" s="58" t="s">
        <v>253</v>
      </c>
      <c r="D29" s="58" t="s">
        <v>254</v>
      </c>
      <c r="F29" s="58" t="s">
        <v>255</v>
      </c>
      <c r="G29" s="58" t="s">
        <v>256</v>
      </c>
      <c r="H29" s="58" t="s">
        <v>257</v>
      </c>
      <c r="I29" s="58" t="s">
        <v>258</v>
      </c>
      <c r="J29" s="58" t="s">
        <v>259</v>
      </c>
      <c r="K29" s="58" t="s">
        <v>260</v>
      </c>
      <c r="L29" s="58" t="s">
        <v>261</v>
      </c>
      <c r="M29" s="58" t="s">
        <v>262</v>
      </c>
      <c r="N29" s="58" t="s">
        <v>263</v>
      </c>
      <c r="O29" s="58" t="s">
        <v>264</v>
      </c>
      <c r="P29" s="58" t="s">
        <v>265</v>
      </c>
      <c r="Q29" s="58" t="s">
        <v>266</v>
      </c>
      <c r="R29" s="58" t="s">
        <v>267</v>
      </c>
    </row>
    <row r="30" spans="2:18" x14ac:dyDescent="0.25">
      <c r="B30" s="58" t="s">
        <v>268</v>
      </c>
      <c r="D30" s="58" t="s">
        <v>269</v>
      </c>
      <c r="F30" s="58" t="s">
        <v>270</v>
      </c>
      <c r="G30" s="58" t="s">
        <v>271</v>
      </c>
      <c r="H30" s="58" t="s">
        <v>272</v>
      </c>
      <c r="I30" s="58" t="s">
        <v>273</v>
      </c>
      <c r="J30" s="58" t="s">
        <v>274</v>
      </c>
      <c r="K30" s="58" t="s">
        <v>275</v>
      </c>
      <c r="L30" s="58" t="s">
        <v>276</v>
      </c>
      <c r="M30" s="58" t="s">
        <v>277</v>
      </c>
      <c r="N30" s="58" t="s">
        <v>278</v>
      </c>
      <c r="O30" s="58" t="s">
        <v>279</v>
      </c>
      <c r="P30" s="58" t="s">
        <v>280</v>
      </c>
      <c r="Q30" s="58" t="s">
        <v>281</v>
      </c>
      <c r="R30" s="58" t="s">
        <v>282</v>
      </c>
    </row>
    <row r="31" spans="2:18" x14ac:dyDescent="0.25">
      <c r="D31" s="58" t="s">
        <v>23</v>
      </c>
      <c r="F31" s="58" t="s">
        <v>283</v>
      </c>
      <c r="G31" s="58" t="s">
        <v>284</v>
      </c>
      <c r="H31" s="58" t="s">
        <v>285</v>
      </c>
      <c r="I31" s="58" t="s">
        <v>286</v>
      </c>
      <c r="J31" s="58" t="s">
        <v>287</v>
      </c>
      <c r="K31" s="58" t="s">
        <v>288</v>
      </c>
      <c r="L31" s="58" t="s">
        <v>289</v>
      </c>
      <c r="M31" s="58" t="s">
        <v>290</v>
      </c>
      <c r="N31" s="58" t="s">
        <v>291</v>
      </c>
      <c r="O31" s="58" t="s">
        <v>292</v>
      </c>
      <c r="P31" s="58" t="s">
        <v>293</v>
      </c>
      <c r="Q31" s="58" t="s">
        <v>294</v>
      </c>
      <c r="R31" s="58" t="s">
        <v>295</v>
      </c>
    </row>
    <row r="33" spans="2:18" x14ac:dyDescent="0.25">
      <c r="D33" s="58" t="s">
        <v>24</v>
      </c>
      <c r="F33" s="58" t="s">
        <v>296</v>
      </c>
      <c r="G33" s="58" t="s">
        <v>297</v>
      </c>
      <c r="H33" s="58" t="s">
        <v>298</v>
      </c>
      <c r="I33" s="58" t="s">
        <v>299</v>
      </c>
      <c r="J33" s="58" t="s">
        <v>300</v>
      </c>
      <c r="K33" s="58" t="s">
        <v>301</v>
      </c>
      <c r="L33" s="58" t="s">
        <v>302</v>
      </c>
      <c r="M33" s="58" t="s">
        <v>303</v>
      </c>
      <c r="N33" s="58" t="s">
        <v>304</v>
      </c>
      <c r="O33" s="58" t="s">
        <v>305</v>
      </c>
      <c r="P33" s="58" t="s">
        <v>306</v>
      </c>
      <c r="Q33" s="58" t="s">
        <v>307</v>
      </c>
      <c r="R33" s="58" t="s">
        <v>308</v>
      </c>
    </row>
    <row r="35" spans="2:18" x14ac:dyDescent="0.25">
      <c r="D35" s="58" t="s">
        <v>25</v>
      </c>
    </row>
    <row r="36" spans="2:18" x14ac:dyDescent="0.25">
      <c r="B36" s="58" t="s">
        <v>309</v>
      </c>
      <c r="D36" s="58" t="s">
        <v>310</v>
      </c>
      <c r="F36" s="58" t="s">
        <v>311</v>
      </c>
      <c r="G36" s="58" t="s">
        <v>312</v>
      </c>
      <c r="H36" s="58" t="s">
        <v>313</v>
      </c>
      <c r="I36" s="58" t="s">
        <v>314</v>
      </c>
      <c r="J36" s="58" t="s">
        <v>315</v>
      </c>
      <c r="K36" s="58" t="s">
        <v>316</v>
      </c>
      <c r="L36" s="58" t="s">
        <v>317</v>
      </c>
      <c r="M36" s="58" t="s">
        <v>318</v>
      </c>
      <c r="N36" s="58" t="s">
        <v>319</v>
      </c>
      <c r="O36" s="58" t="s">
        <v>320</v>
      </c>
      <c r="P36" s="58" t="s">
        <v>321</v>
      </c>
      <c r="Q36" s="58" t="s">
        <v>322</v>
      </c>
      <c r="R36" s="58" t="s">
        <v>323</v>
      </c>
    </row>
    <row r="37" spans="2:18" x14ac:dyDescent="0.25">
      <c r="B37" s="58" t="s">
        <v>324</v>
      </c>
      <c r="D37" s="58" t="s">
        <v>325</v>
      </c>
      <c r="F37" s="58" t="s">
        <v>326</v>
      </c>
      <c r="G37" s="58" t="s">
        <v>327</v>
      </c>
      <c r="H37" s="58" t="s">
        <v>328</v>
      </c>
      <c r="I37" s="58" t="s">
        <v>329</v>
      </c>
      <c r="J37" s="58" t="s">
        <v>330</v>
      </c>
      <c r="K37" s="58" t="s">
        <v>331</v>
      </c>
      <c r="L37" s="58" t="s">
        <v>332</v>
      </c>
      <c r="M37" s="58" t="s">
        <v>333</v>
      </c>
      <c r="N37" s="58" t="s">
        <v>334</v>
      </c>
      <c r="O37" s="58" t="s">
        <v>335</v>
      </c>
      <c r="P37" s="58" t="s">
        <v>336</v>
      </c>
      <c r="Q37" s="58" t="s">
        <v>337</v>
      </c>
      <c r="R37" s="58" t="s">
        <v>338</v>
      </c>
    </row>
    <row r="38" spans="2:18" x14ac:dyDescent="0.25">
      <c r="B38" s="58" t="s">
        <v>339</v>
      </c>
      <c r="D38" s="58" t="s">
        <v>340</v>
      </c>
      <c r="F38" s="58" t="s">
        <v>341</v>
      </c>
      <c r="G38" s="58" t="s">
        <v>342</v>
      </c>
      <c r="H38" s="58" t="s">
        <v>343</v>
      </c>
      <c r="I38" s="58" t="s">
        <v>344</v>
      </c>
      <c r="J38" s="58" t="s">
        <v>345</v>
      </c>
      <c r="K38" s="58" t="s">
        <v>346</v>
      </c>
      <c r="L38" s="58" t="s">
        <v>347</v>
      </c>
      <c r="M38" s="58" t="s">
        <v>348</v>
      </c>
      <c r="N38" s="58" t="s">
        <v>349</v>
      </c>
      <c r="O38" s="58" t="s">
        <v>350</v>
      </c>
      <c r="P38" s="58" t="s">
        <v>351</v>
      </c>
      <c r="Q38" s="58" t="s">
        <v>352</v>
      </c>
      <c r="R38" s="58" t="s">
        <v>353</v>
      </c>
    </row>
    <row r="39" spans="2:18" x14ac:dyDescent="0.25">
      <c r="D39" s="58" t="s">
        <v>26</v>
      </c>
      <c r="F39" s="58" t="s">
        <v>354</v>
      </c>
      <c r="G39" s="58" t="s">
        <v>355</v>
      </c>
      <c r="H39" s="58" t="s">
        <v>356</v>
      </c>
      <c r="I39" s="58" t="s">
        <v>357</v>
      </c>
      <c r="J39" s="58" t="s">
        <v>358</v>
      </c>
      <c r="K39" s="58" t="s">
        <v>359</v>
      </c>
      <c r="L39" s="58" t="s">
        <v>360</v>
      </c>
      <c r="M39" s="58" t="s">
        <v>361</v>
      </c>
      <c r="N39" s="58" t="s">
        <v>362</v>
      </c>
      <c r="O39" s="58" t="s">
        <v>363</v>
      </c>
      <c r="P39" s="58" t="s">
        <v>364</v>
      </c>
      <c r="Q39" s="58" t="s">
        <v>365</v>
      </c>
      <c r="R39" s="58" t="s">
        <v>366</v>
      </c>
    </row>
    <row r="41" spans="2:18" x14ac:dyDescent="0.25">
      <c r="D41" s="58" t="s">
        <v>27</v>
      </c>
      <c r="F41" s="58" t="s">
        <v>367</v>
      </c>
      <c r="G41" s="58" t="s">
        <v>368</v>
      </c>
      <c r="H41" s="58" t="s">
        <v>369</v>
      </c>
      <c r="I41" s="58" t="s">
        <v>370</v>
      </c>
      <c r="J41" s="58" t="s">
        <v>371</v>
      </c>
      <c r="K41" s="58" t="s">
        <v>372</v>
      </c>
      <c r="L41" s="58" t="s">
        <v>373</v>
      </c>
      <c r="M41" s="58" t="s">
        <v>374</v>
      </c>
      <c r="N41" s="58" t="s">
        <v>375</v>
      </c>
      <c r="O41" s="58" t="s">
        <v>376</v>
      </c>
      <c r="P41" s="58" t="s">
        <v>377</v>
      </c>
      <c r="Q41" s="58" t="s">
        <v>378</v>
      </c>
      <c r="R41" s="58" t="s">
        <v>379</v>
      </c>
    </row>
    <row r="43" spans="2:18" x14ac:dyDescent="0.25">
      <c r="D43" s="58" t="s">
        <v>380</v>
      </c>
    </row>
    <row r="44" spans="2:18" x14ac:dyDescent="0.25">
      <c r="B44" s="58" t="s">
        <v>381</v>
      </c>
      <c r="D44" s="58" t="s">
        <v>380</v>
      </c>
      <c r="F44" s="58" t="s">
        <v>382</v>
      </c>
      <c r="G44" s="58" t="s">
        <v>383</v>
      </c>
      <c r="H44" s="58" t="s">
        <v>384</v>
      </c>
      <c r="I44" s="58" t="s">
        <v>385</v>
      </c>
      <c r="J44" s="58" t="s">
        <v>386</v>
      </c>
      <c r="K44" s="58" t="s">
        <v>387</v>
      </c>
      <c r="L44" s="58" t="s">
        <v>388</v>
      </c>
      <c r="M44" s="58" t="s">
        <v>389</v>
      </c>
      <c r="N44" s="58" t="s">
        <v>390</v>
      </c>
      <c r="O44" s="58" t="s">
        <v>391</v>
      </c>
      <c r="P44" s="58" t="s">
        <v>392</v>
      </c>
      <c r="Q44" s="58" t="s">
        <v>393</v>
      </c>
      <c r="R44" s="58" t="s">
        <v>394</v>
      </c>
    </row>
    <row r="46" spans="2:18" x14ac:dyDescent="0.25">
      <c r="D46" s="58" t="s">
        <v>28</v>
      </c>
      <c r="F46" s="58" t="s">
        <v>395</v>
      </c>
      <c r="G46" s="58" t="s">
        <v>396</v>
      </c>
      <c r="H46" s="58" t="s">
        <v>397</v>
      </c>
      <c r="I46" s="58" t="s">
        <v>398</v>
      </c>
      <c r="J46" s="58" t="s">
        <v>399</v>
      </c>
      <c r="K46" s="58" t="s">
        <v>400</v>
      </c>
      <c r="L46" s="58" t="s">
        <v>401</v>
      </c>
      <c r="M46" s="58" t="s">
        <v>402</v>
      </c>
      <c r="N46" s="58" t="s">
        <v>403</v>
      </c>
      <c r="O46" s="58" t="s">
        <v>404</v>
      </c>
      <c r="P46" s="58" t="s">
        <v>405</v>
      </c>
      <c r="Q46" s="58" t="s">
        <v>406</v>
      </c>
      <c r="R46" s="58" t="s">
        <v>407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zoomScaleNormal="100" workbookViewId="0"/>
  </sheetViews>
  <sheetFormatPr defaultRowHeight="15" x14ac:dyDescent="0.25"/>
  <cols>
    <col min="1" max="1" width="9.140625" hidden="1" customWidth="1"/>
    <col min="2" max="2" width="31.5703125" bestFit="1" customWidth="1"/>
    <col min="3" max="3" width="16.7109375" bestFit="1" customWidth="1"/>
    <col min="4" max="4" width="13.42578125" bestFit="1" customWidth="1"/>
  </cols>
  <sheetData>
    <row r="1" spans="1:4" hidden="1" x14ac:dyDescent="0.25">
      <c r="A1" s="1" t="s">
        <v>785</v>
      </c>
      <c r="B1" s="1" t="s">
        <v>0</v>
      </c>
      <c r="C1" s="2" t="s">
        <v>1</v>
      </c>
      <c r="D1" s="2" t="s">
        <v>2</v>
      </c>
    </row>
    <row r="2" spans="1:4" x14ac:dyDescent="0.25">
      <c r="A2" s="1"/>
      <c r="B2" s="1"/>
      <c r="C2" s="2"/>
      <c r="D2" s="2"/>
    </row>
    <row r="3" spans="1:4" x14ac:dyDescent="0.25">
      <c r="A3" s="1"/>
      <c r="B3" s="3" t="s">
        <v>3</v>
      </c>
      <c r="C3" s="4" t="s">
        <v>4</v>
      </c>
      <c r="D3" s="5" t="s">
        <v>5</v>
      </c>
    </row>
    <row r="4" spans="1:4" x14ac:dyDescent="0.25">
      <c r="A4" s="1" t="s">
        <v>6</v>
      </c>
      <c r="B4" s="6" t="s">
        <v>7</v>
      </c>
      <c r="C4" s="7" t="str">
        <f>"2016"</f>
        <v>2016</v>
      </c>
      <c r="D4" s="8"/>
    </row>
    <row r="5" spans="1:4" x14ac:dyDescent="0.25">
      <c r="A5" s="1" t="s">
        <v>6</v>
      </c>
      <c r="B5" s="9" t="s">
        <v>8</v>
      </c>
      <c r="C5" s="10" t="str">
        <f>"Segment1"</f>
        <v>Segment1</v>
      </c>
      <c r="D5" s="11" t="str">
        <f>"Lookup"</f>
        <v>Lookup</v>
      </c>
    </row>
    <row r="6" spans="1:4" x14ac:dyDescent="0.25">
      <c r="A6" s="1"/>
      <c r="B6" s="7"/>
      <c r="C6" s="7"/>
      <c r="D6" s="7"/>
    </row>
    <row r="11" spans="1:4" x14ac:dyDescent="0.25">
      <c r="D11" s="12" t="s">
        <v>9</v>
      </c>
    </row>
    <row r="12" spans="1:4" x14ac:dyDescent="0.25">
      <c r="C12" s="13" t="s">
        <v>10</v>
      </c>
      <c r="D12" s="14" t="str">
        <f>C5</f>
        <v>Segment1</v>
      </c>
    </row>
    <row r="13" spans="1:4" x14ac:dyDescent="0.25">
      <c r="C13" s="15" t="s">
        <v>38</v>
      </c>
      <c r="D13" s="16">
        <f>IF(D12="Segment1",1,IF(D12="Segment2",2,IF(D12="Segment3",3,"")))</f>
        <v>1</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790</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408</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792</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753</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794</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754</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796</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755</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798</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756</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800</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757</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802</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758</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heetViews>
  <sheetFormatPr defaultRowHeight="15" x14ac:dyDescent="0.25"/>
  <sheetData>
    <row r="1" spans="1:19" x14ac:dyDescent="0.25">
      <c r="A1" s="58" t="s">
        <v>804</v>
      </c>
      <c r="B1" s="58" t="s">
        <v>31</v>
      </c>
      <c r="C1" s="58" t="s">
        <v>11</v>
      </c>
      <c r="E1" s="58" t="s">
        <v>12</v>
      </c>
      <c r="G1" s="58" t="s">
        <v>13</v>
      </c>
      <c r="H1" s="58" t="s">
        <v>13</v>
      </c>
      <c r="I1" s="58" t="s">
        <v>13</v>
      </c>
      <c r="J1" s="58" t="s">
        <v>13</v>
      </c>
      <c r="K1" s="58" t="s">
        <v>13</v>
      </c>
      <c r="L1" s="58" t="s">
        <v>13</v>
      </c>
      <c r="M1" s="58" t="s">
        <v>13</v>
      </c>
      <c r="N1" s="58" t="s">
        <v>13</v>
      </c>
      <c r="O1" s="58" t="s">
        <v>13</v>
      </c>
      <c r="P1" s="58" t="s">
        <v>13</v>
      </c>
      <c r="Q1" s="58" t="s">
        <v>13</v>
      </c>
      <c r="R1" s="58" t="s">
        <v>13</v>
      </c>
      <c r="S1" s="58" t="s">
        <v>13</v>
      </c>
    </row>
    <row r="2" spans="1:19" x14ac:dyDescent="0.25">
      <c r="A2" s="58" t="s">
        <v>11</v>
      </c>
      <c r="B2" s="58" t="s">
        <v>32</v>
      </c>
      <c r="C2" s="58" t="s">
        <v>759</v>
      </c>
      <c r="G2" s="58" t="s">
        <v>14</v>
      </c>
      <c r="H2" s="58" t="s">
        <v>14</v>
      </c>
      <c r="I2" s="58" t="s">
        <v>14</v>
      </c>
      <c r="J2" s="58" t="s">
        <v>14</v>
      </c>
      <c r="K2" s="58" t="s">
        <v>14</v>
      </c>
      <c r="L2" s="58" t="s">
        <v>14</v>
      </c>
      <c r="M2" s="58" t="s">
        <v>14</v>
      </c>
      <c r="N2" s="58" t="s">
        <v>14</v>
      </c>
      <c r="O2" s="58" t="s">
        <v>14</v>
      </c>
      <c r="P2" s="58" t="s">
        <v>14</v>
      </c>
      <c r="Q2" s="58" t="s">
        <v>14</v>
      </c>
      <c r="R2" s="58" t="s">
        <v>14</v>
      </c>
      <c r="S2" s="58" t="s">
        <v>33</v>
      </c>
    </row>
    <row r="5" spans="1:19" x14ac:dyDescent="0.25">
      <c r="E5" s="58" t="s">
        <v>15</v>
      </c>
    </row>
    <row r="6" spans="1:19" x14ac:dyDescent="0.25">
      <c r="E6" s="58" t="s">
        <v>16</v>
      </c>
      <c r="F6" s="58" t="s">
        <v>52</v>
      </c>
    </row>
    <row r="7" spans="1:19" x14ac:dyDescent="0.25">
      <c r="B7" s="58" t="s">
        <v>409</v>
      </c>
      <c r="E7" s="58" t="s">
        <v>410</v>
      </c>
      <c r="F7" s="58" t="s">
        <v>411</v>
      </c>
    </row>
    <row r="8" spans="1:19" x14ac:dyDescent="0.25">
      <c r="A8" s="58" t="s">
        <v>34</v>
      </c>
      <c r="B8" s="58" t="s">
        <v>35</v>
      </c>
      <c r="C8" s="58" t="s">
        <v>412</v>
      </c>
    </row>
    <row r="9" spans="1:19" x14ac:dyDescent="0.25">
      <c r="A9" s="58" t="s">
        <v>34</v>
      </c>
      <c r="B9" s="58" t="s">
        <v>36</v>
      </c>
      <c r="C9" s="58" t="s">
        <v>761</v>
      </c>
    </row>
    <row r="10" spans="1:19" x14ac:dyDescent="0.25">
      <c r="A10" s="58" t="s">
        <v>34</v>
      </c>
      <c r="B10" s="58" t="s">
        <v>37</v>
      </c>
      <c r="C10" s="58" t="s">
        <v>762</v>
      </c>
    </row>
    <row r="12" spans="1:19" x14ac:dyDescent="0.25">
      <c r="G12" s="58" t="s">
        <v>413</v>
      </c>
      <c r="H12" s="58" t="s">
        <v>414</v>
      </c>
      <c r="I12" s="58" t="s">
        <v>415</v>
      </c>
      <c r="J12" s="58" t="s">
        <v>416</v>
      </c>
      <c r="K12" s="58" t="s">
        <v>417</v>
      </c>
      <c r="L12" s="58" t="s">
        <v>418</v>
      </c>
      <c r="M12" s="58" t="s">
        <v>419</v>
      </c>
      <c r="N12" s="58" t="s">
        <v>420</v>
      </c>
      <c r="O12" s="58" t="s">
        <v>421</v>
      </c>
      <c r="P12" s="58" t="s">
        <v>422</v>
      </c>
      <c r="Q12" s="58" t="s">
        <v>423</v>
      </c>
      <c r="R12" s="58" t="s">
        <v>424</v>
      </c>
      <c r="S12" s="58" t="s">
        <v>425</v>
      </c>
    </row>
    <row r="13" spans="1:19" x14ac:dyDescent="0.25">
      <c r="A13" s="58" t="s">
        <v>11</v>
      </c>
      <c r="G13" s="58" t="s">
        <v>426</v>
      </c>
      <c r="H13" s="58" t="s">
        <v>427</v>
      </c>
      <c r="I13" s="58" t="s">
        <v>428</v>
      </c>
      <c r="J13" s="58" t="s">
        <v>429</v>
      </c>
      <c r="K13" s="58" t="s">
        <v>430</v>
      </c>
      <c r="L13" s="58" t="s">
        <v>431</v>
      </c>
      <c r="M13" s="58" t="s">
        <v>432</v>
      </c>
      <c r="N13" s="58" t="s">
        <v>433</v>
      </c>
      <c r="O13" s="58" t="s">
        <v>434</v>
      </c>
      <c r="P13" s="58" t="s">
        <v>435</v>
      </c>
      <c r="Q13" s="58" t="s">
        <v>436</v>
      </c>
      <c r="R13" s="58" t="s">
        <v>437</v>
      </c>
      <c r="S13" s="58" t="s">
        <v>438</v>
      </c>
    </row>
    <row r="14" spans="1:19" x14ac:dyDescent="0.25">
      <c r="A14" s="58" t="s">
        <v>11</v>
      </c>
      <c r="G14" s="58" t="s">
        <v>439</v>
      </c>
      <c r="H14" s="58" t="s">
        <v>440</v>
      </c>
      <c r="I14" s="58" t="s">
        <v>441</v>
      </c>
      <c r="J14" s="58" t="s">
        <v>442</v>
      </c>
      <c r="K14" s="58" t="s">
        <v>443</v>
      </c>
      <c r="L14" s="58" t="s">
        <v>444</v>
      </c>
      <c r="M14" s="58" t="s">
        <v>445</v>
      </c>
      <c r="N14" s="58" t="s">
        <v>446</v>
      </c>
      <c r="O14" s="58" t="s">
        <v>447</v>
      </c>
      <c r="P14" s="58" t="s">
        <v>448</v>
      </c>
      <c r="Q14" s="58" t="s">
        <v>449</v>
      </c>
      <c r="R14" s="58" t="s">
        <v>450</v>
      </c>
      <c r="S14" s="58" t="s">
        <v>451</v>
      </c>
    </row>
    <row r="15" spans="1:19" x14ac:dyDescent="0.25">
      <c r="C15" s="58" t="s">
        <v>18</v>
      </c>
      <c r="E15" s="58" t="s">
        <v>19</v>
      </c>
    </row>
    <row r="16" spans="1:19" x14ac:dyDescent="0.25">
      <c r="C16" s="58" t="s">
        <v>92</v>
      </c>
      <c r="E16" s="58" t="s">
        <v>452</v>
      </c>
      <c r="G16" s="58" t="s">
        <v>453</v>
      </c>
      <c r="H16" s="58" t="s">
        <v>454</v>
      </c>
      <c r="I16" s="58" t="s">
        <v>455</v>
      </c>
      <c r="J16" s="58" t="s">
        <v>456</v>
      </c>
      <c r="K16" s="58" t="s">
        <v>457</v>
      </c>
      <c r="L16" s="58" t="s">
        <v>458</v>
      </c>
      <c r="M16" s="58" t="s">
        <v>459</v>
      </c>
      <c r="N16" s="58" t="s">
        <v>460</v>
      </c>
      <c r="O16" s="58" t="s">
        <v>461</v>
      </c>
      <c r="P16" s="58" t="s">
        <v>462</v>
      </c>
      <c r="Q16" s="58" t="s">
        <v>463</v>
      </c>
      <c r="R16" s="58" t="s">
        <v>464</v>
      </c>
      <c r="S16" s="58" t="s">
        <v>465</v>
      </c>
    </row>
    <row r="17" spans="3:19" x14ac:dyDescent="0.25">
      <c r="C17" s="58" t="s">
        <v>107</v>
      </c>
      <c r="E17" s="58" t="s">
        <v>466</v>
      </c>
      <c r="G17" s="58" t="s">
        <v>467</v>
      </c>
      <c r="H17" s="58" t="s">
        <v>468</v>
      </c>
      <c r="I17" s="58" t="s">
        <v>469</v>
      </c>
      <c r="J17" s="58" t="s">
        <v>470</v>
      </c>
      <c r="K17" s="58" t="s">
        <v>471</v>
      </c>
      <c r="L17" s="58" t="s">
        <v>472</v>
      </c>
      <c r="M17" s="58" t="s">
        <v>473</v>
      </c>
      <c r="N17" s="58" t="s">
        <v>474</v>
      </c>
      <c r="O17" s="58" t="s">
        <v>475</v>
      </c>
      <c r="P17" s="58" t="s">
        <v>476</v>
      </c>
      <c r="Q17" s="58" t="s">
        <v>477</v>
      </c>
      <c r="R17" s="58" t="s">
        <v>478</v>
      </c>
      <c r="S17" s="58" t="s">
        <v>479</v>
      </c>
    </row>
    <row r="18" spans="3:19" x14ac:dyDescent="0.25">
      <c r="E18" s="58" t="s">
        <v>20</v>
      </c>
      <c r="G18" s="58" t="s">
        <v>480</v>
      </c>
      <c r="H18" s="58" t="s">
        <v>481</v>
      </c>
      <c r="I18" s="58" t="s">
        <v>482</v>
      </c>
      <c r="J18" s="58" t="s">
        <v>483</v>
      </c>
      <c r="K18" s="58" t="s">
        <v>484</v>
      </c>
      <c r="L18" s="58" t="s">
        <v>485</v>
      </c>
      <c r="M18" s="58" t="s">
        <v>486</v>
      </c>
      <c r="N18" s="58" t="s">
        <v>487</v>
      </c>
      <c r="O18" s="58" t="s">
        <v>488</v>
      </c>
      <c r="P18" s="58" t="s">
        <v>489</v>
      </c>
      <c r="Q18" s="58" t="s">
        <v>490</v>
      </c>
      <c r="R18" s="58" t="s">
        <v>491</v>
      </c>
      <c r="S18" s="58" t="s">
        <v>492</v>
      </c>
    </row>
    <row r="20" spans="3:19" x14ac:dyDescent="0.25">
      <c r="E20" s="58" t="s">
        <v>493</v>
      </c>
    </row>
    <row r="21" spans="3:19" x14ac:dyDescent="0.25">
      <c r="C21" s="58" t="s">
        <v>136</v>
      </c>
      <c r="E21" s="58" t="s">
        <v>493</v>
      </c>
      <c r="G21" s="58" t="s">
        <v>494</v>
      </c>
      <c r="H21" s="58" t="s">
        <v>495</v>
      </c>
      <c r="I21" s="58" t="s">
        <v>496</v>
      </c>
      <c r="J21" s="58" t="s">
        <v>497</v>
      </c>
      <c r="K21" s="58" t="s">
        <v>498</v>
      </c>
      <c r="L21" s="58" t="s">
        <v>499</v>
      </c>
      <c r="M21" s="58" t="s">
        <v>500</v>
      </c>
      <c r="N21" s="58" t="s">
        <v>501</v>
      </c>
      <c r="O21" s="58" t="s">
        <v>502</v>
      </c>
      <c r="P21" s="58" t="s">
        <v>503</v>
      </c>
      <c r="Q21" s="58" t="s">
        <v>504</v>
      </c>
      <c r="R21" s="58" t="s">
        <v>505</v>
      </c>
      <c r="S21" s="58" t="s">
        <v>506</v>
      </c>
    </row>
    <row r="23" spans="3:19" x14ac:dyDescent="0.25">
      <c r="E23" s="58" t="s">
        <v>21</v>
      </c>
      <c r="G23" s="58" t="s">
        <v>507</v>
      </c>
      <c r="H23" s="58" t="s">
        <v>508</v>
      </c>
      <c r="I23" s="58" t="s">
        <v>509</v>
      </c>
      <c r="J23" s="58" t="s">
        <v>510</v>
      </c>
      <c r="K23" s="58" t="s">
        <v>511</v>
      </c>
      <c r="L23" s="58" t="s">
        <v>512</v>
      </c>
      <c r="M23" s="58" t="s">
        <v>513</v>
      </c>
      <c r="N23" s="58" t="s">
        <v>514</v>
      </c>
      <c r="O23" s="58" t="s">
        <v>515</v>
      </c>
      <c r="P23" s="58" t="s">
        <v>516</v>
      </c>
      <c r="Q23" s="58" t="s">
        <v>517</v>
      </c>
      <c r="R23" s="58" t="s">
        <v>518</v>
      </c>
      <c r="S23" s="58" t="s">
        <v>519</v>
      </c>
    </row>
    <row r="25" spans="3:19" x14ac:dyDescent="0.25">
      <c r="E25" s="58" t="s">
        <v>22</v>
      </c>
    </row>
    <row r="26" spans="3:19" x14ac:dyDescent="0.25">
      <c r="C26" s="58" t="s">
        <v>163</v>
      </c>
      <c r="E26" s="58" t="s">
        <v>520</v>
      </c>
      <c r="G26" s="58" t="s">
        <v>521</v>
      </c>
      <c r="H26" s="58" t="s">
        <v>522</v>
      </c>
      <c r="I26" s="58" t="s">
        <v>523</v>
      </c>
      <c r="J26" s="58" t="s">
        <v>524</v>
      </c>
      <c r="K26" s="58" t="s">
        <v>525</v>
      </c>
      <c r="L26" s="58" t="s">
        <v>526</v>
      </c>
      <c r="M26" s="58" t="s">
        <v>527</v>
      </c>
      <c r="N26" s="58" t="s">
        <v>528</v>
      </c>
      <c r="O26" s="58" t="s">
        <v>529</v>
      </c>
      <c r="P26" s="58" t="s">
        <v>530</v>
      </c>
      <c r="Q26" s="58" t="s">
        <v>531</v>
      </c>
      <c r="R26" s="58" t="s">
        <v>532</v>
      </c>
      <c r="S26" s="58" t="s">
        <v>533</v>
      </c>
    </row>
    <row r="27" spans="3:19" x14ac:dyDescent="0.25">
      <c r="C27" s="58" t="s">
        <v>178</v>
      </c>
      <c r="E27" s="58" t="s">
        <v>534</v>
      </c>
      <c r="G27" s="58" t="s">
        <v>535</v>
      </c>
      <c r="H27" s="58" t="s">
        <v>536</v>
      </c>
      <c r="I27" s="58" t="s">
        <v>537</v>
      </c>
      <c r="J27" s="58" t="s">
        <v>538</v>
      </c>
      <c r="K27" s="58" t="s">
        <v>539</v>
      </c>
      <c r="L27" s="58" t="s">
        <v>540</v>
      </c>
      <c r="M27" s="58" t="s">
        <v>541</v>
      </c>
      <c r="N27" s="58" t="s">
        <v>542</v>
      </c>
      <c r="O27" s="58" t="s">
        <v>543</v>
      </c>
      <c r="P27" s="58" t="s">
        <v>544</v>
      </c>
      <c r="Q27" s="58" t="s">
        <v>545</v>
      </c>
      <c r="R27" s="58" t="s">
        <v>546</v>
      </c>
      <c r="S27" s="58" t="s">
        <v>547</v>
      </c>
    </row>
    <row r="28" spans="3:19" x14ac:dyDescent="0.25">
      <c r="C28" s="58" t="s">
        <v>193</v>
      </c>
      <c r="E28" s="58" t="s">
        <v>548</v>
      </c>
      <c r="G28" s="58" t="s">
        <v>549</v>
      </c>
      <c r="H28" s="58" t="s">
        <v>550</v>
      </c>
      <c r="I28" s="58" t="s">
        <v>551</v>
      </c>
      <c r="J28" s="58" t="s">
        <v>552</v>
      </c>
      <c r="K28" s="58" t="s">
        <v>553</v>
      </c>
      <c r="L28" s="58" t="s">
        <v>554</v>
      </c>
      <c r="M28" s="58" t="s">
        <v>555</v>
      </c>
      <c r="N28" s="58" t="s">
        <v>556</v>
      </c>
      <c r="O28" s="58" t="s">
        <v>557</v>
      </c>
      <c r="P28" s="58" t="s">
        <v>558</v>
      </c>
      <c r="Q28" s="58" t="s">
        <v>559</v>
      </c>
      <c r="R28" s="58" t="s">
        <v>560</v>
      </c>
      <c r="S28" s="58" t="s">
        <v>561</v>
      </c>
    </row>
    <row r="29" spans="3:19" x14ac:dyDescent="0.25">
      <c r="C29" s="58" t="s">
        <v>208</v>
      </c>
      <c r="E29" s="58" t="s">
        <v>562</v>
      </c>
      <c r="G29" s="58" t="s">
        <v>563</v>
      </c>
      <c r="H29" s="58" t="s">
        <v>564</v>
      </c>
      <c r="I29" s="58" t="s">
        <v>565</v>
      </c>
      <c r="J29" s="58" t="s">
        <v>566</v>
      </c>
      <c r="K29" s="58" t="s">
        <v>567</v>
      </c>
      <c r="L29" s="58" t="s">
        <v>568</v>
      </c>
      <c r="M29" s="58" t="s">
        <v>569</v>
      </c>
      <c r="N29" s="58" t="s">
        <v>570</v>
      </c>
      <c r="O29" s="58" t="s">
        <v>571</v>
      </c>
      <c r="P29" s="58" t="s">
        <v>572</v>
      </c>
      <c r="Q29" s="58" t="s">
        <v>573</v>
      </c>
      <c r="R29" s="58" t="s">
        <v>574</v>
      </c>
      <c r="S29" s="58" t="s">
        <v>575</v>
      </c>
    </row>
    <row r="30" spans="3:19" x14ac:dyDescent="0.25">
      <c r="C30" s="58" t="s">
        <v>223</v>
      </c>
      <c r="E30" s="58" t="s">
        <v>576</v>
      </c>
      <c r="G30" s="58" t="s">
        <v>577</v>
      </c>
      <c r="H30" s="58" t="s">
        <v>578</v>
      </c>
      <c r="I30" s="58" t="s">
        <v>579</v>
      </c>
      <c r="J30" s="58" t="s">
        <v>580</v>
      </c>
      <c r="K30" s="58" t="s">
        <v>581</v>
      </c>
      <c r="L30" s="58" t="s">
        <v>582</v>
      </c>
      <c r="M30" s="58" t="s">
        <v>583</v>
      </c>
      <c r="N30" s="58" t="s">
        <v>584</v>
      </c>
      <c r="O30" s="58" t="s">
        <v>585</v>
      </c>
      <c r="P30" s="58" t="s">
        <v>586</v>
      </c>
      <c r="Q30" s="58" t="s">
        <v>587</v>
      </c>
      <c r="R30" s="58" t="s">
        <v>588</v>
      </c>
      <c r="S30" s="58" t="s">
        <v>589</v>
      </c>
    </row>
    <row r="31" spans="3:19" x14ac:dyDescent="0.25">
      <c r="C31" s="58" t="s">
        <v>238</v>
      </c>
      <c r="E31" s="58" t="s">
        <v>590</v>
      </c>
      <c r="G31" s="58" t="s">
        <v>591</v>
      </c>
      <c r="H31" s="58" t="s">
        <v>592</v>
      </c>
      <c r="I31" s="58" t="s">
        <v>593</v>
      </c>
      <c r="J31" s="58" t="s">
        <v>594</v>
      </c>
      <c r="K31" s="58" t="s">
        <v>595</v>
      </c>
      <c r="L31" s="58" t="s">
        <v>596</v>
      </c>
      <c r="M31" s="58" t="s">
        <v>597</v>
      </c>
      <c r="N31" s="58" t="s">
        <v>598</v>
      </c>
      <c r="O31" s="58" t="s">
        <v>599</v>
      </c>
      <c r="P31" s="58" t="s">
        <v>600</v>
      </c>
      <c r="Q31" s="58" t="s">
        <v>601</v>
      </c>
      <c r="R31" s="58" t="s">
        <v>602</v>
      </c>
      <c r="S31" s="58" t="s">
        <v>603</v>
      </c>
    </row>
    <row r="32" spans="3:19" x14ac:dyDescent="0.25">
      <c r="C32" s="58" t="s">
        <v>253</v>
      </c>
      <c r="E32" s="58" t="s">
        <v>604</v>
      </c>
      <c r="G32" s="58" t="s">
        <v>605</v>
      </c>
      <c r="H32" s="58" t="s">
        <v>606</v>
      </c>
      <c r="I32" s="58" t="s">
        <v>607</v>
      </c>
      <c r="J32" s="58" t="s">
        <v>608</v>
      </c>
      <c r="K32" s="58" t="s">
        <v>609</v>
      </c>
      <c r="L32" s="58" t="s">
        <v>610</v>
      </c>
      <c r="M32" s="58" t="s">
        <v>611</v>
      </c>
      <c r="N32" s="58" t="s">
        <v>612</v>
      </c>
      <c r="O32" s="58" t="s">
        <v>613</v>
      </c>
      <c r="P32" s="58" t="s">
        <v>614</v>
      </c>
      <c r="Q32" s="58" t="s">
        <v>615</v>
      </c>
      <c r="R32" s="58" t="s">
        <v>616</v>
      </c>
      <c r="S32" s="58" t="s">
        <v>617</v>
      </c>
    </row>
    <row r="33" spans="3:19" x14ac:dyDescent="0.25">
      <c r="C33" s="58" t="s">
        <v>268</v>
      </c>
      <c r="E33" s="58" t="s">
        <v>618</v>
      </c>
      <c r="G33" s="58" t="s">
        <v>619</v>
      </c>
      <c r="H33" s="58" t="s">
        <v>620</v>
      </c>
      <c r="I33" s="58" t="s">
        <v>621</v>
      </c>
      <c r="J33" s="58" t="s">
        <v>622</v>
      </c>
      <c r="K33" s="58" t="s">
        <v>623</v>
      </c>
      <c r="L33" s="58" t="s">
        <v>624</v>
      </c>
      <c r="M33" s="58" t="s">
        <v>625</v>
      </c>
      <c r="N33" s="58" t="s">
        <v>626</v>
      </c>
      <c r="O33" s="58" t="s">
        <v>627</v>
      </c>
      <c r="P33" s="58" t="s">
        <v>628</v>
      </c>
      <c r="Q33" s="58" t="s">
        <v>629</v>
      </c>
      <c r="R33" s="58" t="s">
        <v>630</v>
      </c>
      <c r="S33" s="58" t="s">
        <v>631</v>
      </c>
    </row>
    <row r="34" spans="3:19" x14ac:dyDescent="0.25">
      <c r="E34" s="58" t="s">
        <v>23</v>
      </c>
      <c r="G34" s="58" t="s">
        <v>632</v>
      </c>
      <c r="H34" s="58" t="s">
        <v>633</v>
      </c>
      <c r="I34" s="58" t="s">
        <v>634</v>
      </c>
      <c r="J34" s="58" t="s">
        <v>635</v>
      </c>
      <c r="K34" s="58" t="s">
        <v>636</v>
      </c>
      <c r="L34" s="58" t="s">
        <v>637</v>
      </c>
      <c r="M34" s="58" t="s">
        <v>638</v>
      </c>
      <c r="N34" s="58" t="s">
        <v>639</v>
      </c>
      <c r="O34" s="58" t="s">
        <v>640</v>
      </c>
      <c r="P34" s="58" t="s">
        <v>641</v>
      </c>
      <c r="Q34" s="58" t="s">
        <v>642</v>
      </c>
      <c r="R34" s="58" t="s">
        <v>643</v>
      </c>
      <c r="S34" s="58" t="s">
        <v>644</v>
      </c>
    </row>
    <row r="36" spans="3:19" x14ac:dyDescent="0.25">
      <c r="E36" s="58" t="s">
        <v>24</v>
      </c>
      <c r="G36" s="58" t="s">
        <v>645</v>
      </c>
      <c r="H36" s="58" t="s">
        <v>646</v>
      </c>
      <c r="I36" s="58" t="s">
        <v>647</v>
      </c>
      <c r="J36" s="58" t="s">
        <v>648</v>
      </c>
      <c r="K36" s="58" t="s">
        <v>649</v>
      </c>
      <c r="L36" s="58" t="s">
        <v>650</v>
      </c>
      <c r="M36" s="58" t="s">
        <v>651</v>
      </c>
      <c r="N36" s="58" t="s">
        <v>652</v>
      </c>
      <c r="O36" s="58" t="s">
        <v>653</v>
      </c>
      <c r="P36" s="58" t="s">
        <v>654</v>
      </c>
      <c r="Q36" s="58" t="s">
        <v>655</v>
      </c>
      <c r="R36" s="58" t="s">
        <v>656</v>
      </c>
      <c r="S36" s="58" t="s">
        <v>657</v>
      </c>
    </row>
    <row r="38" spans="3:19" x14ac:dyDescent="0.25">
      <c r="E38" s="58" t="s">
        <v>25</v>
      </c>
    </row>
    <row r="39" spans="3:19" x14ac:dyDescent="0.25">
      <c r="C39" s="58" t="s">
        <v>309</v>
      </c>
      <c r="E39" s="58" t="s">
        <v>658</v>
      </c>
      <c r="G39" s="58" t="s">
        <v>659</v>
      </c>
      <c r="H39" s="58" t="s">
        <v>660</v>
      </c>
      <c r="I39" s="58" t="s">
        <v>661</v>
      </c>
      <c r="J39" s="58" t="s">
        <v>662</v>
      </c>
      <c r="K39" s="58" t="s">
        <v>663</v>
      </c>
      <c r="L39" s="58" t="s">
        <v>664</v>
      </c>
      <c r="M39" s="58" t="s">
        <v>665</v>
      </c>
      <c r="N39" s="58" t="s">
        <v>666</v>
      </c>
      <c r="O39" s="58" t="s">
        <v>667</v>
      </c>
      <c r="P39" s="58" t="s">
        <v>668</v>
      </c>
      <c r="Q39" s="58" t="s">
        <v>669</v>
      </c>
      <c r="R39" s="58" t="s">
        <v>670</v>
      </c>
      <c r="S39" s="58" t="s">
        <v>671</v>
      </c>
    </row>
    <row r="40" spans="3:19" x14ac:dyDescent="0.25">
      <c r="C40" s="58" t="s">
        <v>324</v>
      </c>
      <c r="E40" s="58" t="s">
        <v>672</v>
      </c>
      <c r="G40" s="58" t="s">
        <v>673</v>
      </c>
      <c r="H40" s="58" t="s">
        <v>674</v>
      </c>
      <c r="I40" s="58" t="s">
        <v>675</v>
      </c>
      <c r="J40" s="58" t="s">
        <v>676</v>
      </c>
      <c r="K40" s="58" t="s">
        <v>677</v>
      </c>
      <c r="L40" s="58" t="s">
        <v>678</v>
      </c>
      <c r="M40" s="58" t="s">
        <v>679</v>
      </c>
      <c r="N40" s="58" t="s">
        <v>680</v>
      </c>
      <c r="O40" s="58" t="s">
        <v>681</v>
      </c>
      <c r="P40" s="58" t="s">
        <v>682</v>
      </c>
      <c r="Q40" s="58" t="s">
        <v>683</v>
      </c>
      <c r="R40" s="58" t="s">
        <v>684</v>
      </c>
      <c r="S40" s="58" t="s">
        <v>685</v>
      </c>
    </row>
    <row r="41" spans="3:19" x14ac:dyDescent="0.25">
      <c r="C41" s="58" t="s">
        <v>339</v>
      </c>
      <c r="E41" s="58" t="s">
        <v>686</v>
      </c>
      <c r="G41" s="58" t="s">
        <v>687</v>
      </c>
      <c r="H41" s="58" t="s">
        <v>688</v>
      </c>
      <c r="I41" s="58" t="s">
        <v>689</v>
      </c>
      <c r="J41" s="58" t="s">
        <v>690</v>
      </c>
      <c r="K41" s="58" t="s">
        <v>691</v>
      </c>
      <c r="L41" s="58" t="s">
        <v>692</v>
      </c>
      <c r="M41" s="58" t="s">
        <v>693</v>
      </c>
      <c r="N41" s="58" t="s">
        <v>694</v>
      </c>
      <c r="O41" s="58" t="s">
        <v>695</v>
      </c>
      <c r="P41" s="58" t="s">
        <v>696</v>
      </c>
      <c r="Q41" s="58" t="s">
        <v>697</v>
      </c>
      <c r="R41" s="58" t="s">
        <v>698</v>
      </c>
      <c r="S41" s="58" t="s">
        <v>699</v>
      </c>
    </row>
    <row r="42" spans="3:19" x14ac:dyDescent="0.25">
      <c r="E42" s="58" t="s">
        <v>26</v>
      </c>
      <c r="G42" s="58" t="s">
        <v>700</v>
      </c>
      <c r="H42" s="58" t="s">
        <v>701</v>
      </c>
      <c r="I42" s="58" t="s">
        <v>702</v>
      </c>
      <c r="J42" s="58" t="s">
        <v>703</v>
      </c>
      <c r="K42" s="58" t="s">
        <v>704</v>
      </c>
      <c r="L42" s="58" t="s">
        <v>705</v>
      </c>
      <c r="M42" s="58" t="s">
        <v>706</v>
      </c>
      <c r="N42" s="58" t="s">
        <v>707</v>
      </c>
      <c r="O42" s="58" t="s">
        <v>708</v>
      </c>
      <c r="P42" s="58" t="s">
        <v>709</v>
      </c>
      <c r="Q42" s="58" t="s">
        <v>710</v>
      </c>
      <c r="R42" s="58" t="s">
        <v>711</v>
      </c>
      <c r="S42" s="58" t="s">
        <v>712</v>
      </c>
    </row>
    <row r="44" spans="3:19" x14ac:dyDescent="0.25">
      <c r="E44" s="58" t="s">
        <v>27</v>
      </c>
      <c r="G44" s="58" t="s">
        <v>713</v>
      </c>
      <c r="H44" s="58" t="s">
        <v>714</v>
      </c>
      <c r="I44" s="58" t="s">
        <v>715</v>
      </c>
      <c r="J44" s="58" t="s">
        <v>716</v>
      </c>
      <c r="K44" s="58" t="s">
        <v>717</v>
      </c>
      <c r="L44" s="58" t="s">
        <v>718</v>
      </c>
      <c r="M44" s="58" t="s">
        <v>719</v>
      </c>
      <c r="N44" s="58" t="s">
        <v>720</v>
      </c>
      <c r="O44" s="58" t="s">
        <v>721</v>
      </c>
      <c r="P44" s="58" t="s">
        <v>722</v>
      </c>
      <c r="Q44" s="58" t="s">
        <v>723</v>
      </c>
      <c r="R44" s="58" t="s">
        <v>724</v>
      </c>
      <c r="S44" s="58" t="s">
        <v>725</v>
      </c>
    </row>
    <row r="46" spans="3:19" x14ac:dyDescent="0.25">
      <c r="E46" s="58" t="s">
        <v>726</v>
      </c>
    </row>
    <row r="47" spans="3:19" x14ac:dyDescent="0.25">
      <c r="C47" s="58" t="s">
        <v>381</v>
      </c>
      <c r="E47" s="58" t="s">
        <v>726</v>
      </c>
      <c r="G47" s="58" t="s">
        <v>727</v>
      </c>
      <c r="H47" s="58" t="s">
        <v>728</v>
      </c>
      <c r="I47" s="58" t="s">
        <v>729</v>
      </c>
      <c r="J47" s="58" t="s">
        <v>730</v>
      </c>
      <c r="K47" s="58" t="s">
        <v>731</v>
      </c>
      <c r="L47" s="58" t="s">
        <v>732</v>
      </c>
      <c r="M47" s="58" t="s">
        <v>733</v>
      </c>
      <c r="N47" s="58" t="s">
        <v>734</v>
      </c>
      <c r="O47" s="58" t="s">
        <v>735</v>
      </c>
      <c r="P47" s="58" t="s">
        <v>736</v>
      </c>
      <c r="Q47" s="58" t="s">
        <v>737</v>
      </c>
      <c r="R47" s="58" t="s">
        <v>738</v>
      </c>
      <c r="S47" s="58" t="s">
        <v>739</v>
      </c>
    </row>
    <row r="49" spans="5:19" x14ac:dyDescent="0.25">
      <c r="E49" s="58" t="s">
        <v>28</v>
      </c>
      <c r="G49" s="58" t="s">
        <v>740</v>
      </c>
      <c r="H49" s="58" t="s">
        <v>741</v>
      </c>
      <c r="I49" s="58" t="s">
        <v>742</v>
      </c>
      <c r="J49" s="58" t="s">
        <v>743</v>
      </c>
      <c r="K49" s="58" t="s">
        <v>744</v>
      </c>
      <c r="L49" s="58" t="s">
        <v>745</v>
      </c>
      <c r="M49" s="58" t="s">
        <v>746</v>
      </c>
      <c r="N49" s="58" t="s">
        <v>747</v>
      </c>
      <c r="O49" s="58" t="s">
        <v>748</v>
      </c>
      <c r="P49" s="58" t="s">
        <v>749</v>
      </c>
      <c r="Q49" s="58" t="s">
        <v>750</v>
      </c>
      <c r="R49" s="58" t="s">
        <v>751</v>
      </c>
      <c r="S49" s="58" t="s">
        <v>752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15"/>
  <sheetViews>
    <sheetView showGridLines="0" zoomScale="80" zoomScaleNormal="80" workbookViewId="0"/>
  </sheetViews>
  <sheetFormatPr defaultRowHeight="15" x14ac:dyDescent="0.25"/>
  <cols>
    <col min="1" max="2" width="9.140625" hidden="1" customWidth="1"/>
    <col min="4" max="4" width="34.85546875" bestFit="1" customWidth="1"/>
    <col min="5" max="5" width="25.7109375" customWidth="1"/>
    <col min="6" max="18" width="14.5703125" bestFit="1" customWidth="1"/>
  </cols>
  <sheetData>
    <row r="1" spans="1:77" hidden="1" x14ac:dyDescent="0.25">
      <c r="A1" s="17" t="s">
        <v>787</v>
      </c>
      <c r="B1" s="17" t="s">
        <v>11</v>
      </c>
      <c r="C1" s="18"/>
      <c r="D1" s="18" t="s">
        <v>12</v>
      </c>
      <c r="E1" s="18"/>
      <c r="F1" s="18" t="s">
        <v>13</v>
      </c>
      <c r="G1" s="18" t="s">
        <v>13</v>
      </c>
      <c r="H1" s="18" t="s">
        <v>13</v>
      </c>
      <c r="I1" s="18" t="s">
        <v>13</v>
      </c>
      <c r="J1" s="18" t="s">
        <v>13</v>
      </c>
      <c r="K1" s="18" t="s">
        <v>13</v>
      </c>
      <c r="L1" s="18" t="s">
        <v>13</v>
      </c>
      <c r="M1" s="18" t="s">
        <v>13</v>
      </c>
      <c r="N1" s="18" t="s">
        <v>13</v>
      </c>
      <c r="O1" s="18" t="s">
        <v>13</v>
      </c>
      <c r="P1" s="18" t="s">
        <v>13</v>
      </c>
      <c r="Q1" s="18" t="s">
        <v>13</v>
      </c>
      <c r="R1" s="18" t="s">
        <v>13</v>
      </c>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row>
    <row r="2" spans="1:77" hidden="1" x14ac:dyDescent="0.25">
      <c r="A2" s="17" t="s">
        <v>11</v>
      </c>
      <c r="B2" s="17"/>
      <c r="C2" s="18"/>
      <c r="D2" s="18"/>
      <c r="E2" s="18"/>
      <c r="F2" s="18" t="s">
        <v>14</v>
      </c>
      <c r="G2" s="18" t="s">
        <v>14</v>
      </c>
      <c r="H2" s="18" t="s">
        <v>14</v>
      </c>
      <c r="I2" s="18" t="s">
        <v>14</v>
      </c>
      <c r="J2" s="18" t="s">
        <v>14</v>
      </c>
      <c r="K2" s="18" t="s">
        <v>14</v>
      </c>
      <c r="L2" s="18" t="s">
        <v>14</v>
      </c>
      <c r="M2" s="18" t="s">
        <v>14</v>
      </c>
      <c r="N2" s="18" t="s">
        <v>14</v>
      </c>
      <c r="O2" s="18" t="s">
        <v>14</v>
      </c>
      <c r="P2" s="18" t="s">
        <v>14</v>
      </c>
      <c r="Q2" s="18" t="s">
        <v>14</v>
      </c>
      <c r="R2" s="18" t="s">
        <v>14</v>
      </c>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row>
    <row r="3" spans="1:77" x14ac:dyDescent="0.25">
      <c r="A3" s="17"/>
      <c r="B3" s="17"/>
      <c r="R3" s="19"/>
    </row>
    <row r="4" spans="1:77" ht="22.5" x14ac:dyDescent="0.3">
      <c r="A4" s="17"/>
      <c r="B4" s="17"/>
      <c r="D4" s="20"/>
      <c r="E4" s="20"/>
      <c r="R4" s="19"/>
    </row>
    <row r="5" spans="1:77" ht="22.5" x14ac:dyDescent="0.3">
      <c r="A5" s="17"/>
      <c r="B5" s="17"/>
      <c r="D5" s="20" t="s">
        <v>15</v>
      </c>
      <c r="E5" s="20"/>
      <c r="R5" s="19"/>
    </row>
    <row r="6" spans="1:77" ht="22.5" x14ac:dyDescent="0.3">
      <c r="A6" s="17"/>
      <c r="B6" s="17"/>
      <c r="D6" s="20" t="s">
        <v>16</v>
      </c>
      <c r="E6" s="20" t="str">
        <f>Year</f>
        <v>2016</v>
      </c>
      <c r="R6" s="19"/>
    </row>
    <row r="7" spans="1:77" ht="22.5" x14ac:dyDescent="0.3">
      <c r="A7" s="17"/>
      <c r="B7" s="17"/>
      <c r="D7" s="20" t="s">
        <v>17</v>
      </c>
      <c r="E7" s="20"/>
      <c r="F7" s="20"/>
      <c r="R7" s="19"/>
    </row>
    <row r="8" spans="1:77" x14ac:dyDescent="0.25">
      <c r="A8" s="17"/>
      <c r="B8" s="17"/>
      <c r="R8" s="19"/>
    </row>
    <row r="9" spans="1:77" ht="18.75" x14ac:dyDescent="0.3">
      <c r="A9" s="17"/>
      <c r="B9" s="17"/>
      <c r="F9" s="21" t="str">
        <f>TEXT(F10,"MMMM")</f>
        <v>January</v>
      </c>
      <c r="G9" s="22" t="str">
        <f>TEXT(G10,"MMMM")</f>
        <v>February</v>
      </c>
      <c r="H9" s="22" t="str">
        <f>TEXT(H10,"MMMM")</f>
        <v>March</v>
      </c>
      <c r="I9" s="22" t="str">
        <f>TEXT(I10,"MMMM")</f>
        <v>April</v>
      </c>
      <c r="J9" s="22" t="str">
        <f>TEXT(J10,"MMMM")</f>
        <v>May</v>
      </c>
      <c r="K9" s="22" t="str">
        <f>TEXT(K10,"MMMM")</f>
        <v>June</v>
      </c>
      <c r="L9" s="22" t="str">
        <f>TEXT(L10,"MMMM")</f>
        <v>July</v>
      </c>
      <c r="M9" s="22" t="str">
        <f>TEXT(M10,"MMMM")</f>
        <v>August</v>
      </c>
      <c r="N9" s="22" t="str">
        <f>TEXT(N10,"MMMM")</f>
        <v>September</v>
      </c>
      <c r="O9" s="22" t="str">
        <f>TEXT(O10,"MMMM")</f>
        <v>October</v>
      </c>
      <c r="P9" s="22" t="str">
        <f>TEXT(P10,"MMMM")</f>
        <v>November</v>
      </c>
      <c r="Q9" s="22" t="str">
        <f>TEXT(Q10,"MMMM")</f>
        <v>December</v>
      </c>
      <c r="R9" s="23" t="str">
        <f>E6</f>
        <v>2016</v>
      </c>
    </row>
    <row r="10" spans="1:77" hidden="1" x14ac:dyDescent="0.25">
      <c r="A10" s="17" t="s">
        <v>11</v>
      </c>
      <c r="B10" s="17"/>
      <c r="F10" s="24">
        <f>DATE(E6,1,1)</f>
        <v>42370</v>
      </c>
      <c r="G10" s="25">
        <f>F11+1</f>
        <v>42401</v>
      </c>
      <c r="H10" s="25">
        <f>G11+1</f>
        <v>42430</v>
      </c>
      <c r="I10" s="25">
        <f>H11+1</f>
        <v>42461</v>
      </c>
      <c r="J10" s="25">
        <f>I11+1</f>
        <v>42491</v>
      </c>
      <c r="K10" s="25">
        <f>J11+1</f>
        <v>42522</v>
      </c>
      <c r="L10" s="25">
        <f>K11+1</f>
        <v>42552</v>
      </c>
      <c r="M10" s="25">
        <f>L11+1</f>
        <v>42583</v>
      </c>
      <c r="N10" s="25">
        <f>M11+1</f>
        <v>42614</v>
      </c>
      <c r="O10" s="25">
        <f>N11+1</f>
        <v>42644</v>
      </c>
      <c r="P10" s="25">
        <f>O11+1</f>
        <v>42675</v>
      </c>
      <c r="Q10" s="25">
        <f>P11+1</f>
        <v>42705</v>
      </c>
      <c r="R10" s="26">
        <f>F10</f>
        <v>42370</v>
      </c>
    </row>
    <row r="11" spans="1:77" hidden="1" x14ac:dyDescent="0.25">
      <c r="A11" s="17" t="s">
        <v>11</v>
      </c>
      <c r="B11" s="17"/>
      <c r="F11" s="24">
        <f>EOMONTH(F10,0)</f>
        <v>42400</v>
      </c>
      <c r="G11" s="25">
        <f>EOMONTH(G10,0)</f>
        <v>42429</v>
      </c>
      <c r="H11" s="25">
        <f>EOMONTH(H10,0)</f>
        <v>42460</v>
      </c>
      <c r="I11" s="25">
        <f>EOMONTH(I10,0)</f>
        <v>42490</v>
      </c>
      <c r="J11" s="25">
        <f>EOMONTH(J10,0)</f>
        <v>42521</v>
      </c>
      <c r="K11" s="25">
        <f>EOMONTH(K10,0)</f>
        <v>42551</v>
      </c>
      <c r="L11" s="25">
        <f>EOMONTH(L10,0)</f>
        <v>42582</v>
      </c>
      <c r="M11" s="25">
        <f>EOMONTH(M10,0)</f>
        <v>42613</v>
      </c>
      <c r="N11" s="25">
        <f>EOMONTH(N10,0)</f>
        <v>42643</v>
      </c>
      <c r="O11" s="25">
        <f>EOMONTH(O10,0)</f>
        <v>42674</v>
      </c>
      <c r="P11" s="25">
        <f>EOMONTH(P10,0)</f>
        <v>42704</v>
      </c>
      <c r="Q11" s="25">
        <f>EOMONTH(Q10,0)</f>
        <v>42735</v>
      </c>
      <c r="R11" s="26">
        <f>Q11</f>
        <v>42735</v>
      </c>
    </row>
    <row r="12" spans="1:77" ht="17.25" x14ac:dyDescent="0.3">
      <c r="A12" s="17"/>
      <c r="B12" s="17" t="s">
        <v>18</v>
      </c>
      <c r="D12" s="27" t="s">
        <v>19</v>
      </c>
      <c r="E12" s="27"/>
      <c r="F12" s="28"/>
      <c r="G12" s="29"/>
      <c r="H12" s="29"/>
      <c r="I12" s="29"/>
      <c r="J12" s="29"/>
      <c r="K12" s="29"/>
      <c r="L12" s="29"/>
      <c r="M12" s="29"/>
      <c r="N12" s="29"/>
      <c r="O12" s="29"/>
      <c r="P12" s="29"/>
      <c r="Q12" s="29"/>
      <c r="R12" s="30"/>
    </row>
    <row r="13" spans="1:77" x14ac:dyDescent="0.25">
      <c r="A13" s="17"/>
      <c r="B13" s="17">
        <v>31</v>
      </c>
      <c r="D13" s="31" t="str">
        <f>"Sales"</f>
        <v>Sales</v>
      </c>
      <c r="E13" s="31"/>
      <c r="F13" s="32">
        <f>60573.4</f>
        <v>60573.4</v>
      </c>
      <c r="G13" s="33">
        <f>63758.41</f>
        <v>63758.41</v>
      </c>
      <c r="H13" s="33">
        <f>236879.4</f>
        <v>236879.4</v>
      </c>
      <c r="I13" s="33">
        <f>0</f>
        <v>0</v>
      </c>
      <c r="J13" s="33">
        <f>0</f>
        <v>0</v>
      </c>
      <c r="K13" s="33">
        <f>0</f>
        <v>0</v>
      </c>
      <c r="L13" s="33">
        <f>0</f>
        <v>0</v>
      </c>
      <c r="M13" s="33">
        <f>0</f>
        <v>0</v>
      </c>
      <c r="N13" s="33">
        <f>2519.85</f>
        <v>2519.85</v>
      </c>
      <c r="O13" s="33">
        <f>0</f>
        <v>0</v>
      </c>
      <c r="P13" s="33">
        <f>0</f>
        <v>0</v>
      </c>
      <c r="Q13" s="33">
        <f>0</f>
        <v>0</v>
      </c>
      <c r="R13" s="34">
        <f>363731.06</f>
        <v>363731.06</v>
      </c>
    </row>
    <row r="14" spans="1:77" x14ac:dyDescent="0.25">
      <c r="A14" s="17"/>
      <c r="B14" s="17">
        <v>32</v>
      </c>
      <c r="D14" s="31" t="str">
        <f>"Sales Returns and Discounts"</f>
        <v>Sales Returns and Discounts</v>
      </c>
      <c r="E14" s="31"/>
      <c r="F14" s="32">
        <f>0</f>
        <v>0</v>
      </c>
      <c r="G14" s="33">
        <f>0</f>
        <v>0</v>
      </c>
      <c r="H14" s="33">
        <f>0</f>
        <v>0</v>
      </c>
      <c r="I14" s="33">
        <f>0</f>
        <v>0</v>
      </c>
      <c r="J14" s="33">
        <f>0</f>
        <v>0</v>
      </c>
      <c r="K14" s="33">
        <f>0</f>
        <v>0</v>
      </c>
      <c r="L14" s="33">
        <f>0</f>
        <v>0</v>
      </c>
      <c r="M14" s="33">
        <f>0</f>
        <v>0</v>
      </c>
      <c r="N14" s="33">
        <f>0</f>
        <v>0</v>
      </c>
      <c r="O14" s="33">
        <f>0</f>
        <v>0</v>
      </c>
      <c r="P14" s="33">
        <f>0</f>
        <v>0</v>
      </c>
      <c r="Q14" s="33">
        <f>0</f>
        <v>0</v>
      </c>
      <c r="R14" s="34">
        <f>0</f>
        <v>0</v>
      </c>
    </row>
    <row r="15" spans="1:77" x14ac:dyDescent="0.25">
      <c r="A15" s="17"/>
      <c r="B15" s="17"/>
      <c r="D15" s="35" t="s">
        <v>20</v>
      </c>
      <c r="E15" s="35"/>
      <c r="F15" s="36">
        <f>F13+F14</f>
        <v>60573.4</v>
      </c>
      <c r="G15" s="36">
        <f>G13+G14</f>
        <v>63758.41</v>
      </c>
      <c r="H15" s="36">
        <f>H13+H14</f>
        <v>236879.4</v>
      </c>
      <c r="I15" s="36">
        <f>I13+I14</f>
        <v>0</v>
      </c>
      <c r="J15" s="36">
        <f>J13+J14</f>
        <v>0</v>
      </c>
      <c r="K15" s="36">
        <f>K13+K14</f>
        <v>0</v>
      </c>
      <c r="L15" s="36">
        <f>L13+L14</f>
        <v>0</v>
      </c>
      <c r="M15" s="36">
        <f>M13+M14</f>
        <v>0</v>
      </c>
      <c r="N15" s="36">
        <f>N13+N14</f>
        <v>2519.85</v>
      </c>
      <c r="O15" s="36">
        <f>O13+O14</f>
        <v>0</v>
      </c>
      <c r="P15" s="36">
        <f>P13+P14</f>
        <v>0</v>
      </c>
      <c r="Q15" s="36">
        <f>Q13+Q14</f>
        <v>0</v>
      </c>
      <c r="R15" s="37">
        <f>R13+R14</f>
        <v>363731.06</v>
      </c>
    </row>
    <row r="16" spans="1:77" x14ac:dyDescent="0.25">
      <c r="A16" s="17"/>
      <c r="B16" s="17"/>
      <c r="D16" s="38"/>
      <c r="E16" s="38"/>
      <c r="F16" s="39"/>
      <c r="G16" s="39"/>
      <c r="H16" s="39"/>
      <c r="I16" s="39"/>
      <c r="J16" s="39"/>
      <c r="K16" s="39"/>
      <c r="L16" s="39"/>
      <c r="M16" s="39"/>
      <c r="N16" s="39"/>
      <c r="O16" s="39"/>
      <c r="P16" s="39"/>
      <c r="Q16" s="39"/>
      <c r="R16" s="40"/>
    </row>
    <row r="17" spans="1:18" ht="17.25" x14ac:dyDescent="0.3">
      <c r="A17" s="17"/>
      <c r="B17" s="17"/>
      <c r="D17" s="41" t="str">
        <f>"Cost of Goods Sold"</f>
        <v>Cost of Goods Sold</v>
      </c>
      <c r="E17" s="41"/>
      <c r="F17" s="28"/>
      <c r="G17" s="29"/>
      <c r="H17" s="29"/>
      <c r="I17" s="29"/>
      <c r="J17" s="29"/>
      <c r="K17" s="29"/>
      <c r="L17" s="29"/>
      <c r="M17" s="29"/>
      <c r="N17" s="29"/>
      <c r="O17" s="29"/>
      <c r="P17" s="29"/>
      <c r="Q17" s="29"/>
      <c r="R17" s="30"/>
    </row>
    <row r="18" spans="1:18" x14ac:dyDescent="0.25">
      <c r="A18" s="17"/>
      <c r="B18" s="17">
        <v>33</v>
      </c>
      <c r="D18" s="31" t="str">
        <f>"Cost of Goods Sold"</f>
        <v>Cost of Goods Sold</v>
      </c>
      <c r="E18" s="31"/>
      <c r="F18" s="32">
        <f>-31116.12</f>
        <v>-31116.12</v>
      </c>
      <c r="G18" s="33">
        <f>-31356.69</f>
        <v>-31356.69</v>
      </c>
      <c r="H18" s="33">
        <f>-83090.04</f>
        <v>-83090.039999999994</v>
      </c>
      <c r="I18" s="33">
        <f>23.94</f>
        <v>23.94</v>
      </c>
      <c r="J18" s="33">
        <f>0</f>
        <v>0</v>
      </c>
      <c r="K18" s="33">
        <f>0</f>
        <v>0</v>
      </c>
      <c r="L18" s="33">
        <f>0</f>
        <v>0</v>
      </c>
      <c r="M18" s="33">
        <f>-135.2</f>
        <v>-135.19999999999999</v>
      </c>
      <c r="N18" s="33">
        <f>-1250.54</f>
        <v>-1250.54</v>
      </c>
      <c r="O18" s="33">
        <f>0</f>
        <v>0</v>
      </c>
      <c r="P18" s="33">
        <f>0</f>
        <v>0</v>
      </c>
      <c r="Q18" s="33">
        <f>0</f>
        <v>0</v>
      </c>
      <c r="R18" s="34">
        <f>-146924.65</f>
        <v>-146924.65</v>
      </c>
    </row>
    <row r="19" spans="1:18" ht="17.25" x14ac:dyDescent="0.3">
      <c r="A19" s="17"/>
      <c r="B19" s="17"/>
      <c r="D19" s="42"/>
      <c r="E19" s="42"/>
      <c r="F19" s="32"/>
      <c r="G19" s="33"/>
      <c r="H19" s="33"/>
      <c r="I19" s="33"/>
      <c r="J19" s="33"/>
      <c r="K19" s="33"/>
      <c r="L19" s="33"/>
      <c r="M19" s="33"/>
      <c r="N19" s="33"/>
      <c r="O19" s="33"/>
      <c r="P19" s="33"/>
      <c r="Q19" s="33"/>
      <c r="R19" s="34"/>
    </row>
    <row r="20" spans="1:18" ht="15.75" x14ac:dyDescent="0.25">
      <c r="A20" s="17"/>
      <c r="B20" s="17"/>
      <c r="D20" s="43" t="s">
        <v>21</v>
      </c>
      <c r="E20" s="43"/>
      <c r="F20" s="44">
        <f>F15+F18</f>
        <v>29457.280000000002</v>
      </c>
      <c r="G20" s="44">
        <f>G15+G18</f>
        <v>32401.720000000005</v>
      </c>
      <c r="H20" s="44">
        <f>H15+H18</f>
        <v>153789.35999999999</v>
      </c>
      <c r="I20" s="44">
        <f>I15+I18</f>
        <v>23.94</v>
      </c>
      <c r="J20" s="44">
        <f>J15+J18</f>
        <v>0</v>
      </c>
      <c r="K20" s="44">
        <f>K15+K18</f>
        <v>0</v>
      </c>
      <c r="L20" s="44">
        <f>L15+L18</f>
        <v>0</v>
      </c>
      <c r="M20" s="44">
        <f>M15+M18</f>
        <v>-135.19999999999999</v>
      </c>
      <c r="N20" s="44">
        <f>N15+N18</f>
        <v>1269.31</v>
      </c>
      <c r="O20" s="44">
        <f>O15+O18</f>
        <v>0</v>
      </c>
      <c r="P20" s="44">
        <f>P15+P18</f>
        <v>0</v>
      </c>
      <c r="Q20" s="44">
        <f>Q15+Q18</f>
        <v>0</v>
      </c>
      <c r="R20" s="45">
        <f>R15+R18</f>
        <v>216806.41</v>
      </c>
    </row>
    <row r="21" spans="1:18" x14ac:dyDescent="0.25">
      <c r="A21" s="17"/>
      <c r="B21" s="17"/>
      <c r="D21" s="38"/>
      <c r="E21" s="38"/>
      <c r="F21" s="39"/>
      <c r="G21" s="39"/>
      <c r="H21" s="39"/>
      <c r="I21" s="39"/>
      <c r="J21" s="39"/>
      <c r="K21" s="39"/>
      <c r="L21" s="39"/>
      <c r="M21" s="39"/>
      <c r="N21" s="39"/>
      <c r="O21" s="39"/>
      <c r="P21" s="39"/>
      <c r="Q21" s="39"/>
      <c r="R21" s="40"/>
    </row>
    <row r="22" spans="1:18" ht="17.25" x14ac:dyDescent="0.3">
      <c r="A22" s="17"/>
      <c r="B22" s="17"/>
      <c r="D22" s="41" t="s">
        <v>22</v>
      </c>
      <c r="E22" s="41"/>
      <c r="F22" s="28"/>
      <c r="G22" s="29"/>
      <c r="H22" s="29"/>
      <c r="I22" s="29"/>
      <c r="J22" s="29"/>
      <c r="K22" s="29"/>
      <c r="L22" s="29"/>
      <c r="M22" s="29"/>
      <c r="N22" s="29"/>
      <c r="O22" s="29"/>
      <c r="P22" s="29"/>
      <c r="Q22" s="29"/>
      <c r="R22" s="30"/>
    </row>
    <row r="23" spans="1:18" x14ac:dyDescent="0.25">
      <c r="A23" s="17"/>
      <c r="B23" s="17">
        <v>34</v>
      </c>
      <c r="D23" s="31" t="str">
        <f>"Selling Expense"</f>
        <v>Selling Expense</v>
      </c>
      <c r="E23" s="31"/>
      <c r="F23" s="32">
        <f>0</f>
        <v>0</v>
      </c>
      <c r="G23" s="33">
        <f>0</f>
        <v>0</v>
      </c>
      <c r="H23" s="33">
        <f>0</f>
        <v>0</v>
      </c>
      <c r="I23" s="33">
        <f>0</f>
        <v>0</v>
      </c>
      <c r="J23" s="33">
        <f>0</f>
        <v>0</v>
      </c>
      <c r="K23" s="33">
        <f>0</f>
        <v>0</v>
      </c>
      <c r="L23" s="33">
        <f>0</f>
        <v>0</v>
      </c>
      <c r="M23" s="33">
        <f>0</f>
        <v>0</v>
      </c>
      <c r="N23" s="33">
        <f>0</f>
        <v>0</v>
      </c>
      <c r="O23" s="33">
        <f>0</f>
        <v>0</v>
      </c>
      <c r="P23" s="33">
        <f>0</f>
        <v>0</v>
      </c>
      <c r="Q23" s="33">
        <f>0</f>
        <v>0</v>
      </c>
      <c r="R23" s="34">
        <f>0</f>
        <v>0</v>
      </c>
    </row>
    <row r="24" spans="1:18" x14ac:dyDescent="0.25">
      <c r="A24" s="17"/>
      <c r="B24" s="17">
        <v>35</v>
      </c>
      <c r="D24" s="31" t="str">
        <f>"Administrative Expense"</f>
        <v>Administrative Expense</v>
      </c>
      <c r="E24" s="31"/>
      <c r="F24" s="32">
        <f>0</f>
        <v>0</v>
      </c>
      <c r="G24" s="33">
        <f>0</f>
        <v>0</v>
      </c>
      <c r="H24" s="33">
        <f>-15</f>
        <v>-15</v>
      </c>
      <c r="I24" s="33">
        <f>0</f>
        <v>0</v>
      </c>
      <c r="J24" s="33">
        <f>0</f>
        <v>0</v>
      </c>
      <c r="K24" s="33">
        <f>0</f>
        <v>0</v>
      </c>
      <c r="L24" s="33">
        <f>0</f>
        <v>0</v>
      </c>
      <c r="M24" s="33">
        <f>0</f>
        <v>0</v>
      </c>
      <c r="N24" s="33">
        <f>0</f>
        <v>0</v>
      </c>
      <c r="O24" s="33">
        <f>0</f>
        <v>0</v>
      </c>
      <c r="P24" s="33">
        <f>0</f>
        <v>0</v>
      </c>
      <c r="Q24" s="33">
        <f>0</f>
        <v>0</v>
      </c>
      <c r="R24" s="34">
        <f>-15</f>
        <v>-15</v>
      </c>
    </row>
    <row r="25" spans="1:18" x14ac:dyDescent="0.25">
      <c r="A25" s="17"/>
      <c r="B25" s="17">
        <v>36</v>
      </c>
      <c r="D25" s="31" t="str">
        <f>"Salaries Expense"</f>
        <v>Salaries Expense</v>
      </c>
      <c r="E25" s="31"/>
      <c r="F25" s="32">
        <f>-47452.26</f>
        <v>-47452.26</v>
      </c>
      <c r="G25" s="33">
        <f>-31548.08</f>
        <v>-31548.080000000002</v>
      </c>
      <c r="H25" s="33">
        <f>-36415.19</f>
        <v>-36415.19</v>
      </c>
      <c r="I25" s="33">
        <f>-29328.24</f>
        <v>-29328.240000000002</v>
      </c>
      <c r="J25" s="33">
        <f>-28681.19</f>
        <v>-28681.19</v>
      </c>
      <c r="K25" s="33">
        <f>-61211.32</f>
        <v>-61211.32</v>
      </c>
      <c r="L25" s="33">
        <f>-29185.04</f>
        <v>-29185.040000000001</v>
      </c>
      <c r="M25" s="33">
        <f>-29206.15</f>
        <v>-29206.15</v>
      </c>
      <c r="N25" s="33">
        <f>-29468.22</f>
        <v>-29468.22</v>
      </c>
      <c r="O25" s="33">
        <f>-29001.44</f>
        <v>-29001.439999999999</v>
      </c>
      <c r="P25" s="33">
        <f>-29910.55</f>
        <v>-29910.55</v>
      </c>
      <c r="Q25" s="33">
        <f>-28985.97</f>
        <v>-28985.97</v>
      </c>
      <c r="R25" s="34">
        <f>-410393.65</f>
        <v>-410393.65</v>
      </c>
    </row>
    <row r="26" spans="1:18" x14ac:dyDescent="0.25">
      <c r="A26" s="17"/>
      <c r="B26" s="17">
        <v>37</v>
      </c>
      <c r="D26" s="31" t="str">
        <f>"Other Employee Expenses"</f>
        <v>Other Employee Expenses</v>
      </c>
      <c r="E26" s="31"/>
      <c r="F26" s="32">
        <f>-1456.95</f>
        <v>-1456.95</v>
      </c>
      <c r="G26" s="33">
        <f>-1432.87</f>
        <v>-1432.87</v>
      </c>
      <c r="H26" s="33">
        <f>-1432.23</f>
        <v>-1432.23</v>
      </c>
      <c r="I26" s="33">
        <f>-1432.39</f>
        <v>-1432.39</v>
      </c>
      <c r="J26" s="33">
        <f>-1431.27</f>
        <v>-1431.27</v>
      </c>
      <c r="K26" s="33">
        <f>-1432.43</f>
        <v>-1432.43</v>
      </c>
      <c r="L26" s="33">
        <f>-1432.08</f>
        <v>-1432.08</v>
      </c>
      <c r="M26" s="33">
        <f>-1432.07</f>
        <v>-1432.07</v>
      </c>
      <c r="N26" s="33">
        <f>-1432.4</f>
        <v>-1432.4</v>
      </c>
      <c r="O26" s="33">
        <f>-1431.61</f>
        <v>-1431.61</v>
      </c>
      <c r="P26" s="33">
        <f>-1433.35</f>
        <v>-1433.35</v>
      </c>
      <c r="Q26" s="33">
        <f>-1431.81</f>
        <v>-1431.81</v>
      </c>
      <c r="R26" s="34">
        <f>-17211.46</f>
        <v>-17211.46</v>
      </c>
    </row>
    <row r="27" spans="1:18" x14ac:dyDescent="0.25">
      <c r="A27" s="17"/>
      <c r="B27" s="17">
        <v>38</v>
      </c>
      <c r="D27" s="31" t="str">
        <f>"Interest Expense"</f>
        <v>Interest Expense</v>
      </c>
      <c r="E27" s="31"/>
      <c r="F27" s="32">
        <f>0</f>
        <v>0</v>
      </c>
      <c r="G27" s="33">
        <f>0</f>
        <v>0</v>
      </c>
      <c r="H27" s="33">
        <f>0</f>
        <v>0</v>
      </c>
      <c r="I27" s="33">
        <f>0</f>
        <v>0</v>
      </c>
      <c r="J27" s="33">
        <f>0</f>
        <v>0</v>
      </c>
      <c r="K27" s="33">
        <f>0</f>
        <v>0</v>
      </c>
      <c r="L27" s="33">
        <f>0</f>
        <v>0</v>
      </c>
      <c r="M27" s="33">
        <f>0</f>
        <v>0</v>
      </c>
      <c r="N27" s="33">
        <f>0</f>
        <v>0</v>
      </c>
      <c r="O27" s="33">
        <f>0</f>
        <v>0</v>
      </c>
      <c r="P27" s="33">
        <f>0</f>
        <v>0</v>
      </c>
      <c r="Q27" s="33">
        <f>0</f>
        <v>0</v>
      </c>
      <c r="R27" s="34">
        <f>0</f>
        <v>0</v>
      </c>
    </row>
    <row r="28" spans="1:18" x14ac:dyDescent="0.25">
      <c r="A28" s="17"/>
      <c r="B28" s="17">
        <v>39</v>
      </c>
      <c r="D28" s="31" t="str">
        <f>"Tax Expense"</f>
        <v>Tax Expense</v>
      </c>
      <c r="E28" s="31"/>
      <c r="F28" s="32">
        <f>-3416.28</f>
        <v>-3416.28</v>
      </c>
      <c r="G28" s="33">
        <f>-2192.31</f>
        <v>-2192.31</v>
      </c>
      <c r="H28" s="33">
        <f>-2167.39</f>
        <v>-2167.39</v>
      </c>
      <c r="I28" s="33">
        <f>-2168.82</f>
        <v>-2168.8200000000002</v>
      </c>
      <c r="J28" s="33">
        <f>-2119.33</f>
        <v>-2119.33</v>
      </c>
      <c r="K28" s="33">
        <f>-4607.9</f>
        <v>-4607.8999999999996</v>
      </c>
      <c r="L28" s="33">
        <f>-2157.85</f>
        <v>-2157.85</v>
      </c>
      <c r="M28" s="33">
        <f>-2159.53</f>
        <v>-2159.5300000000002</v>
      </c>
      <c r="N28" s="33">
        <f>-2173.81</f>
        <v>-2173.81</v>
      </c>
      <c r="O28" s="33">
        <f>-2143.79</f>
        <v>-2143.79</v>
      </c>
      <c r="P28" s="33">
        <f>-2213.39</f>
        <v>-2213.39</v>
      </c>
      <c r="Q28" s="33">
        <f>-2142.63</f>
        <v>-2142.63</v>
      </c>
      <c r="R28" s="34">
        <f>-29663.03</f>
        <v>-29663.03</v>
      </c>
    </row>
    <row r="29" spans="1:18" x14ac:dyDescent="0.25">
      <c r="A29" s="17"/>
      <c r="B29" s="17">
        <v>40</v>
      </c>
      <c r="D29" s="31" t="str">
        <f>"Depreciation Expense"</f>
        <v>Depreciation Expense</v>
      </c>
      <c r="E29" s="31"/>
      <c r="F29" s="32">
        <f>0</f>
        <v>0</v>
      </c>
      <c r="G29" s="33">
        <f>0</f>
        <v>0</v>
      </c>
      <c r="H29" s="33">
        <f>0</f>
        <v>0</v>
      </c>
      <c r="I29" s="33">
        <f>0</f>
        <v>0</v>
      </c>
      <c r="J29" s="33">
        <f>0</f>
        <v>0</v>
      </c>
      <c r="K29" s="33">
        <f>0</f>
        <v>0</v>
      </c>
      <c r="L29" s="33">
        <f>0</f>
        <v>0</v>
      </c>
      <c r="M29" s="33">
        <f>0</f>
        <v>0</v>
      </c>
      <c r="N29" s="33">
        <f>0</f>
        <v>0</v>
      </c>
      <c r="O29" s="33">
        <f>0</f>
        <v>0</v>
      </c>
      <c r="P29" s="33">
        <f>0</f>
        <v>0</v>
      </c>
      <c r="Q29" s="33">
        <f>0</f>
        <v>0</v>
      </c>
      <c r="R29" s="34">
        <f>0</f>
        <v>0</v>
      </c>
    </row>
    <row r="30" spans="1:18" x14ac:dyDescent="0.25">
      <c r="A30" s="17"/>
      <c r="B30" s="17">
        <v>47</v>
      </c>
      <c r="D30" s="31" t="str">
        <f>"Amortization of Intangible Assets"</f>
        <v>Amortization of Intangible Assets</v>
      </c>
      <c r="E30" s="31"/>
      <c r="F30" s="32">
        <f>0</f>
        <v>0</v>
      </c>
      <c r="G30" s="33">
        <f>0</f>
        <v>0</v>
      </c>
      <c r="H30" s="33">
        <f>0</f>
        <v>0</v>
      </c>
      <c r="I30" s="33">
        <f>0</f>
        <v>0</v>
      </c>
      <c r="J30" s="33">
        <f>0</f>
        <v>0</v>
      </c>
      <c r="K30" s="33">
        <f>0</f>
        <v>0</v>
      </c>
      <c r="L30" s="33">
        <f>0</f>
        <v>0</v>
      </c>
      <c r="M30" s="33">
        <f>0</f>
        <v>0</v>
      </c>
      <c r="N30" s="33">
        <f>0</f>
        <v>0</v>
      </c>
      <c r="O30" s="33">
        <f>0</f>
        <v>0</v>
      </c>
      <c r="P30" s="33">
        <f>0</f>
        <v>0</v>
      </c>
      <c r="Q30" s="33">
        <f>0</f>
        <v>0</v>
      </c>
      <c r="R30" s="34">
        <f>0</f>
        <v>0</v>
      </c>
    </row>
    <row r="31" spans="1:18" x14ac:dyDescent="0.25">
      <c r="A31" s="17"/>
      <c r="B31" s="17"/>
      <c r="D31" s="35" t="s">
        <v>23</v>
      </c>
      <c r="E31" s="35"/>
      <c r="F31" s="36">
        <f>SUM(F23:F30)</f>
        <v>-52325.49</v>
      </c>
      <c r="G31" s="36">
        <f>SUM(G23:G30)</f>
        <v>-35173.26</v>
      </c>
      <c r="H31" s="36">
        <f>SUM(H23:H30)</f>
        <v>-40029.810000000005</v>
      </c>
      <c r="I31" s="36">
        <f>SUM(I23:I30)</f>
        <v>-32929.450000000004</v>
      </c>
      <c r="J31" s="36">
        <f>SUM(J23:J30)</f>
        <v>-32231.79</v>
      </c>
      <c r="K31" s="36">
        <f>SUM(K23:K30)</f>
        <v>-67251.649999999994</v>
      </c>
      <c r="L31" s="36">
        <f>SUM(L23:L30)</f>
        <v>-32774.97</v>
      </c>
      <c r="M31" s="36">
        <f>SUM(M23:M30)</f>
        <v>-32797.75</v>
      </c>
      <c r="N31" s="36">
        <f>SUM(N23:N30)</f>
        <v>-33074.43</v>
      </c>
      <c r="O31" s="36">
        <f>SUM(O23:O30)</f>
        <v>-32576.84</v>
      </c>
      <c r="P31" s="36">
        <f>SUM(P23:P30)</f>
        <v>-33557.29</v>
      </c>
      <c r="Q31" s="36">
        <f>SUM(Q23:Q30)</f>
        <v>-32560.410000000003</v>
      </c>
      <c r="R31" s="37">
        <f>SUM(R23:R30)</f>
        <v>-457283.14</v>
      </c>
    </row>
    <row r="32" spans="1:18" x14ac:dyDescent="0.25">
      <c r="A32" s="17"/>
      <c r="B32" s="17"/>
      <c r="D32" s="31"/>
      <c r="E32" s="31"/>
      <c r="F32" s="32"/>
      <c r="G32" s="33"/>
      <c r="H32" s="33"/>
      <c r="I32" s="33"/>
      <c r="J32" s="33"/>
      <c r="K32" s="33"/>
      <c r="L32" s="33"/>
      <c r="M32" s="33"/>
      <c r="N32" s="33"/>
      <c r="O32" s="33"/>
      <c r="P32" s="33"/>
      <c r="Q32" s="33"/>
      <c r="R32" s="34"/>
    </row>
    <row r="33" spans="1:18" ht="15.75" x14ac:dyDescent="0.25">
      <c r="A33" s="17"/>
      <c r="B33" s="17"/>
      <c r="D33" s="43" t="s">
        <v>24</v>
      </c>
      <c r="E33" s="43"/>
      <c r="F33" s="44">
        <f>F20+F31</f>
        <v>-22868.209999999995</v>
      </c>
      <c r="G33" s="44">
        <f>G20+G31</f>
        <v>-2771.5399999999972</v>
      </c>
      <c r="H33" s="44">
        <f>H20+H31</f>
        <v>113759.54999999999</v>
      </c>
      <c r="I33" s="44">
        <f>I20+I31</f>
        <v>-32905.51</v>
      </c>
      <c r="J33" s="44">
        <f>J20+J31</f>
        <v>-32231.79</v>
      </c>
      <c r="K33" s="44">
        <f>K20+K31</f>
        <v>-67251.649999999994</v>
      </c>
      <c r="L33" s="44">
        <f>L20+L31</f>
        <v>-32774.97</v>
      </c>
      <c r="M33" s="44">
        <f>M20+M31</f>
        <v>-32932.949999999997</v>
      </c>
      <c r="N33" s="44">
        <f>N20+N31</f>
        <v>-31805.119999999999</v>
      </c>
      <c r="O33" s="44">
        <f>O20+O31</f>
        <v>-32576.84</v>
      </c>
      <c r="P33" s="44">
        <f>P20+P31</f>
        <v>-33557.29</v>
      </c>
      <c r="Q33" s="44">
        <f>Q20+Q31</f>
        <v>-32560.410000000003</v>
      </c>
      <c r="R33" s="45">
        <f>R20+R31</f>
        <v>-240476.73</v>
      </c>
    </row>
    <row r="34" spans="1:18" ht="15.75" x14ac:dyDescent="0.25">
      <c r="A34" s="17"/>
      <c r="B34" s="17"/>
      <c r="D34" s="46"/>
      <c r="E34" s="46"/>
      <c r="F34" s="39"/>
      <c r="G34" s="39"/>
      <c r="H34" s="39"/>
      <c r="I34" s="39"/>
      <c r="J34" s="39"/>
      <c r="K34" s="39"/>
      <c r="L34" s="39"/>
      <c r="M34" s="39"/>
      <c r="N34" s="39"/>
      <c r="O34" s="39"/>
      <c r="P34" s="39"/>
      <c r="Q34" s="39"/>
      <c r="R34" s="40"/>
    </row>
    <row r="35" spans="1:18" ht="17.25" x14ac:dyDescent="0.3">
      <c r="A35" s="17"/>
      <c r="B35" s="17"/>
      <c r="D35" s="41" t="s">
        <v>25</v>
      </c>
      <c r="E35" s="41"/>
      <c r="F35" s="47"/>
      <c r="G35" s="47"/>
      <c r="H35" s="47"/>
      <c r="I35" s="47"/>
      <c r="J35" s="47"/>
      <c r="K35" s="47"/>
      <c r="L35" s="47"/>
      <c r="M35" s="47"/>
      <c r="N35" s="47"/>
      <c r="O35" s="47"/>
      <c r="P35" s="47"/>
      <c r="Q35" s="47"/>
      <c r="R35" s="48"/>
    </row>
    <row r="36" spans="1:18" x14ac:dyDescent="0.25">
      <c r="A36" s="17"/>
      <c r="B36" s="17">
        <v>46</v>
      </c>
      <c r="D36" s="31" t="str">
        <f>"Gain/Loss on Asset Disposal"</f>
        <v>Gain/Loss on Asset Disposal</v>
      </c>
      <c r="E36" s="31"/>
      <c r="F36" s="32">
        <f>0</f>
        <v>0</v>
      </c>
      <c r="G36" s="33">
        <f>0</f>
        <v>0</v>
      </c>
      <c r="H36" s="33">
        <f>0</f>
        <v>0</v>
      </c>
      <c r="I36" s="33">
        <f>0</f>
        <v>0</v>
      </c>
      <c r="J36" s="33">
        <f>0</f>
        <v>0</v>
      </c>
      <c r="K36" s="33">
        <f>0</f>
        <v>0</v>
      </c>
      <c r="L36" s="33">
        <f>0</f>
        <v>0</v>
      </c>
      <c r="M36" s="33">
        <f>0</f>
        <v>0</v>
      </c>
      <c r="N36" s="33">
        <f>0</f>
        <v>0</v>
      </c>
      <c r="O36" s="33">
        <f>0</f>
        <v>0</v>
      </c>
      <c r="P36" s="33">
        <f>0</f>
        <v>0</v>
      </c>
      <c r="Q36" s="33">
        <f>0</f>
        <v>0</v>
      </c>
      <c r="R36" s="34">
        <f>0</f>
        <v>0</v>
      </c>
    </row>
    <row r="37" spans="1:18" x14ac:dyDescent="0.25">
      <c r="A37" s="17"/>
      <c r="B37" s="17">
        <v>42</v>
      </c>
      <c r="D37" s="31" t="str">
        <f>"Other Expenses"</f>
        <v>Other Expenses</v>
      </c>
      <c r="E37" s="31"/>
      <c r="F37" s="32">
        <f>0</f>
        <v>0</v>
      </c>
      <c r="G37" s="33">
        <f>0</f>
        <v>0</v>
      </c>
      <c r="H37" s="33">
        <f>-757.12</f>
        <v>-757.12</v>
      </c>
      <c r="I37" s="33">
        <f>0</f>
        <v>0</v>
      </c>
      <c r="J37" s="33">
        <f>0</f>
        <v>0</v>
      </c>
      <c r="K37" s="33">
        <f>0</f>
        <v>0</v>
      </c>
      <c r="L37" s="33">
        <f>0</f>
        <v>0</v>
      </c>
      <c r="M37" s="33">
        <f>0</f>
        <v>0</v>
      </c>
      <c r="N37" s="33">
        <f>0</f>
        <v>0</v>
      </c>
      <c r="O37" s="33">
        <f>0</f>
        <v>0</v>
      </c>
      <c r="P37" s="33">
        <f>0</f>
        <v>0</v>
      </c>
      <c r="Q37" s="33">
        <f>0</f>
        <v>0</v>
      </c>
      <c r="R37" s="34">
        <f>-757.12</f>
        <v>-757.12</v>
      </c>
    </row>
    <row r="38" spans="1:18" x14ac:dyDescent="0.25">
      <c r="A38" s="17"/>
      <c r="B38" s="17">
        <v>43</v>
      </c>
      <c r="D38" s="31" t="str">
        <f>"Other Income"</f>
        <v>Other Income</v>
      </c>
      <c r="E38" s="31"/>
      <c r="F38" s="32">
        <f>0</f>
        <v>0</v>
      </c>
      <c r="G38" s="33">
        <f>0</f>
        <v>0</v>
      </c>
      <c r="H38" s="33">
        <f>0</f>
        <v>0</v>
      </c>
      <c r="I38" s="33">
        <f>0</f>
        <v>0</v>
      </c>
      <c r="J38" s="33">
        <f>0</f>
        <v>0</v>
      </c>
      <c r="K38" s="33">
        <f>0</f>
        <v>0</v>
      </c>
      <c r="L38" s="33">
        <f>0</f>
        <v>0</v>
      </c>
      <c r="M38" s="33">
        <f>0</f>
        <v>0</v>
      </c>
      <c r="N38" s="33">
        <f>0</f>
        <v>0</v>
      </c>
      <c r="O38" s="33">
        <f>0</f>
        <v>0</v>
      </c>
      <c r="P38" s="33">
        <f>0</f>
        <v>0</v>
      </c>
      <c r="Q38" s="33">
        <f>0</f>
        <v>0</v>
      </c>
      <c r="R38" s="34">
        <f>0</f>
        <v>0</v>
      </c>
    </row>
    <row r="39" spans="1:18" x14ac:dyDescent="0.25">
      <c r="A39" s="17"/>
      <c r="B39" s="17"/>
      <c r="D39" s="35" t="s">
        <v>26</v>
      </c>
      <c r="E39" s="35"/>
      <c r="F39" s="36">
        <f>SUM(F36:F38)</f>
        <v>0</v>
      </c>
      <c r="G39" s="36">
        <f>SUM(G36:G38)</f>
        <v>0</v>
      </c>
      <c r="H39" s="36">
        <f>SUM(H36:H38)</f>
        <v>-757.12</v>
      </c>
      <c r="I39" s="36">
        <f>SUM(I36:I38)</f>
        <v>0</v>
      </c>
      <c r="J39" s="36">
        <f>SUM(J36:J38)</f>
        <v>0</v>
      </c>
      <c r="K39" s="36">
        <f>SUM(K36:K38)</f>
        <v>0</v>
      </c>
      <c r="L39" s="36">
        <f>SUM(L36:L38)</f>
        <v>0</v>
      </c>
      <c r="M39" s="36">
        <f>SUM(M36:M38)</f>
        <v>0</v>
      </c>
      <c r="N39" s="36">
        <f>SUM(N36:N38)</f>
        <v>0</v>
      </c>
      <c r="O39" s="36">
        <f>SUM(O36:O38)</f>
        <v>0</v>
      </c>
      <c r="P39" s="36">
        <f>SUM(P36:P38)</f>
        <v>0</v>
      </c>
      <c r="Q39" s="36">
        <f>SUM(Q36:Q38)</f>
        <v>0</v>
      </c>
      <c r="R39" s="37">
        <f>SUM(R36:R38)</f>
        <v>-757.12</v>
      </c>
    </row>
    <row r="40" spans="1:18" x14ac:dyDescent="0.25">
      <c r="A40" s="17"/>
      <c r="B40" s="17"/>
      <c r="D40" s="31"/>
      <c r="E40" s="31"/>
      <c r="F40" s="32"/>
      <c r="G40" s="33"/>
      <c r="H40" s="33"/>
      <c r="I40" s="33"/>
      <c r="J40" s="33"/>
      <c r="K40" s="33"/>
      <c r="L40" s="33"/>
      <c r="M40" s="33"/>
      <c r="N40" s="33"/>
      <c r="O40" s="33"/>
      <c r="P40" s="33"/>
      <c r="Q40" s="33"/>
      <c r="R40" s="34"/>
    </row>
    <row r="41" spans="1:18" ht="15.75" x14ac:dyDescent="0.25">
      <c r="A41" s="17"/>
      <c r="B41" s="17"/>
      <c r="D41" s="43" t="s">
        <v>27</v>
      </c>
      <c r="E41" s="43"/>
      <c r="F41" s="44">
        <f>F33+F39</f>
        <v>-22868.209999999995</v>
      </c>
      <c r="G41" s="44">
        <f>G33+G39</f>
        <v>-2771.5399999999972</v>
      </c>
      <c r="H41" s="44">
        <f>H33+H39</f>
        <v>113002.43</v>
      </c>
      <c r="I41" s="44">
        <f>I33+I39</f>
        <v>-32905.51</v>
      </c>
      <c r="J41" s="44">
        <f>J33+J39</f>
        <v>-32231.79</v>
      </c>
      <c r="K41" s="44">
        <f>K33+K39</f>
        <v>-67251.649999999994</v>
      </c>
      <c r="L41" s="44">
        <f>L33+L39</f>
        <v>-32774.97</v>
      </c>
      <c r="M41" s="44">
        <f>M33+M39</f>
        <v>-32932.949999999997</v>
      </c>
      <c r="N41" s="44">
        <f>N33+N39</f>
        <v>-31805.119999999999</v>
      </c>
      <c r="O41" s="44">
        <f>O33+O39</f>
        <v>-32576.84</v>
      </c>
      <c r="P41" s="44">
        <f>P33+P39</f>
        <v>-33557.29</v>
      </c>
      <c r="Q41" s="44">
        <f>Q33+Q39</f>
        <v>-32560.410000000003</v>
      </c>
      <c r="R41" s="45">
        <f>R33+R39</f>
        <v>-241233.85</v>
      </c>
    </row>
    <row r="42" spans="1:18" x14ac:dyDescent="0.25">
      <c r="A42" s="17"/>
      <c r="B42" s="17"/>
      <c r="D42" s="31"/>
      <c r="E42" s="31"/>
      <c r="F42" s="32"/>
      <c r="G42" s="33"/>
      <c r="H42" s="33"/>
      <c r="I42" s="33"/>
      <c r="J42" s="33"/>
      <c r="K42" s="33"/>
      <c r="L42" s="33"/>
      <c r="M42" s="33"/>
      <c r="N42" s="33"/>
      <c r="O42" s="33"/>
      <c r="P42" s="33"/>
      <c r="Q42" s="33"/>
      <c r="R42" s="34"/>
    </row>
    <row r="43" spans="1:18" ht="17.25" x14ac:dyDescent="0.3">
      <c r="A43" s="17"/>
      <c r="B43" s="17"/>
      <c r="D43" s="41" t="str">
        <f>"Income Tax Expense"</f>
        <v>Income Tax Expense</v>
      </c>
      <c r="E43" s="41"/>
      <c r="F43" s="49"/>
      <c r="G43" s="50"/>
      <c r="H43" s="50"/>
      <c r="I43" s="50"/>
      <c r="J43" s="50"/>
      <c r="K43" s="50"/>
      <c r="L43" s="50"/>
      <c r="M43" s="50"/>
      <c r="N43" s="50"/>
      <c r="O43" s="50"/>
      <c r="P43" s="50"/>
      <c r="Q43" s="50"/>
      <c r="R43" s="51"/>
    </row>
    <row r="44" spans="1:18" x14ac:dyDescent="0.25">
      <c r="A44" s="17"/>
      <c r="B44" s="17">
        <v>41</v>
      </c>
      <c r="D44" s="31" t="str">
        <f>"Income Tax Expense"</f>
        <v>Income Tax Expense</v>
      </c>
      <c r="E44" s="31"/>
      <c r="F44" s="32">
        <f>0</f>
        <v>0</v>
      </c>
      <c r="G44" s="33">
        <f>0</f>
        <v>0</v>
      </c>
      <c r="H44" s="33">
        <f>0</f>
        <v>0</v>
      </c>
      <c r="I44" s="33">
        <f>0</f>
        <v>0</v>
      </c>
      <c r="J44" s="33">
        <f>0</f>
        <v>0</v>
      </c>
      <c r="K44" s="33">
        <f>0</f>
        <v>0</v>
      </c>
      <c r="L44" s="33">
        <f>0</f>
        <v>0</v>
      </c>
      <c r="M44" s="33">
        <f>0</f>
        <v>0</v>
      </c>
      <c r="N44" s="33">
        <f>0</f>
        <v>0</v>
      </c>
      <c r="O44" s="33">
        <f>0</f>
        <v>0</v>
      </c>
      <c r="P44" s="33">
        <f>0</f>
        <v>0</v>
      </c>
      <c r="Q44" s="33">
        <f>0</f>
        <v>0</v>
      </c>
      <c r="R44" s="34">
        <f>0</f>
        <v>0</v>
      </c>
    </row>
    <row r="45" spans="1:18" ht="17.25" x14ac:dyDescent="0.3">
      <c r="A45" s="17"/>
      <c r="B45" s="17"/>
      <c r="D45" s="42"/>
      <c r="E45" s="42"/>
      <c r="F45" s="32"/>
      <c r="G45" s="33"/>
      <c r="H45" s="33"/>
      <c r="I45" s="33"/>
      <c r="J45" s="33"/>
      <c r="K45" s="33"/>
      <c r="L45" s="33"/>
      <c r="M45" s="33"/>
      <c r="N45" s="33"/>
      <c r="O45" s="33"/>
      <c r="P45" s="33"/>
      <c r="Q45" s="33"/>
      <c r="R45" s="34"/>
    </row>
    <row r="46" spans="1:18" ht="19.5" thickBot="1" x14ac:dyDescent="0.35">
      <c r="A46" s="17"/>
      <c r="B46" s="17"/>
      <c r="D46" s="52" t="s">
        <v>28</v>
      </c>
      <c r="E46" s="52"/>
      <c r="F46" s="53">
        <f>F41+F44</f>
        <v>-22868.209999999995</v>
      </c>
      <c r="G46" s="54">
        <f>G41+G44</f>
        <v>-2771.5399999999972</v>
      </c>
      <c r="H46" s="54">
        <f>H41+H44</f>
        <v>113002.43</v>
      </c>
      <c r="I46" s="54">
        <f>I41+I44</f>
        <v>-32905.51</v>
      </c>
      <c r="J46" s="54">
        <f>J41+J44</f>
        <v>-32231.79</v>
      </c>
      <c r="K46" s="54">
        <f>K41+K44</f>
        <v>-67251.649999999994</v>
      </c>
      <c r="L46" s="54">
        <f>L41+L44</f>
        <v>-32774.97</v>
      </c>
      <c r="M46" s="54">
        <f>M41+M44</f>
        <v>-32932.949999999997</v>
      </c>
      <c r="N46" s="54">
        <f>N41+N44</f>
        <v>-31805.119999999999</v>
      </c>
      <c r="O46" s="54">
        <f>O41+O44</f>
        <v>-32576.84</v>
      </c>
      <c r="P46" s="54">
        <f>P41+P44</f>
        <v>-33557.29</v>
      </c>
      <c r="Q46" s="54">
        <f>Q41+Q44</f>
        <v>-32560.410000000003</v>
      </c>
      <c r="R46" s="55">
        <f>R41+R44</f>
        <v>-241233.85</v>
      </c>
    </row>
    <row r="47" spans="1:18" ht="15.75" thickTop="1" x14ac:dyDescent="0.25">
      <c r="A47" s="17"/>
      <c r="B47" s="17"/>
      <c r="R47" s="19"/>
    </row>
    <row r="48" spans="1:18" x14ac:dyDescent="0.25">
      <c r="A48" s="17"/>
      <c r="B48" s="17"/>
      <c r="R48" s="19"/>
    </row>
    <row r="49" spans="1:18" x14ac:dyDescent="0.25">
      <c r="A49" s="17"/>
      <c r="B49" s="17"/>
      <c r="R49" s="19"/>
    </row>
    <row r="50" spans="1:18" x14ac:dyDescent="0.25">
      <c r="A50" s="17"/>
      <c r="B50" s="17"/>
      <c r="R50" s="19"/>
    </row>
    <row r="51" spans="1:18" x14ac:dyDescent="0.25">
      <c r="A51" s="17"/>
      <c r="B51" s="17"/>
      <c r="R51" s="19"/>
    </row>
    <row r="52" spans="1:18" x14ac:dyDescent="0.25">
      <c r="A52" s="17"/>
      <c r="B52" s="17"/>
      <c r="R52" s="19"/>
    </row>
    <row r="53" spans="1:18" x14ac:dyDescent="0.25">
      <c r="A53" s="17"/>
      <c r="B53" s="17"/>
      <c r="R53" s="19"/>
    </row>
    <row r="54" spans="1:18" x14ac:dyDescent="0.25">
      <c r="A54" s="17"/>
      <c r="B54" s="17"/>
      <c r="R54" s="19"/>
    </row>
    <row r="55" spans="1:18" x14ac:dyDescent="0.25">
      <c r="A55" s="17"/>
      <c r="B55" s="17"/>
      <c r="R55" s="19"/>
    </row>
    <row r="56" spans="1:18" x14ac:dyDescent="0.25">
      <c r="A56" s="17"/>
      <c r="B56" s="17"/>
      <c r="R56" s="19"/>
    </row>
    <row r="57" spans="1:18" x14ac:dyDescent="0.25">
      <c r="A57" s="17"/>
      <c r="B57" s="17"/>
      <c r="R57" s="19"/>
    </row>
    <row r="58" spans="1:18" x14ac:dyDescent="0.25">
      <c r="A58" s="17"/>
      <c r="B58" s="17"/>
      <c r="R58" s="19"/>
    </row>
    <row r="59" spans="1:18" x14ac:dyDescent="0.25">
      <c r="A59" s="17"/>
      <c r="B59" s="17"/>
      <c r="R59" s="19"/>
    </row>
    <row r="60" spans="1:18" x14ac:dyDescent="0.25">
      <c r="A60" s="17"/>
      <c r="B60" s="17"/>
      <c r="R60" s="19"/>
    </row>
    <row r="61" spans="1:18" x14ac:dyDescent="0.25">
      <c r="A61" s="17"/>
      <c r="B61" s="17"/>
      <c r="R61" s="19"/>
    </row>
    <row r="62" spans="1:18" x14ac:dyDescent="0.25">
      <c r="A62" s="17"/>
      <c r="B62" s="17"/>
      <c r="R62" s="19"/>
    </row>
    <row r="63" spans="1:18" x14ac:dyDescent="0.25">
      <c r="A63" s="17"/>
      <c r="B63" s="17"/>
      <c r="R63" s="19"/>
    </row>
    <row r="64" spans="1:18" x14ac:dyDescent="0.25">
      <c r="A64" s="17"/>
      <c r="B64" s="17"/>
      <c r="R64" s="19"/>
    </row>
    <row r="65" spans="1:18" x14ac:dyDescent="0.25">
      <c r="A65" s="17"/>
      <c r="B65" s="17"/>
      <c r="R65" s="19"/>
    </row>
    <row r="66" spans="1:18" x14ac:dyDescent="0.25">
      <c r="A66" s="17"/>
      <c r="B66" s="17"/>
      <c r="R66" s="19"/>
    </row>
    <row r="67" spans="1:18" x14ac:dyDescent="0.25">
      <c r="A67" s="17"/>
      <c r="B67" s="17"/>
      <c r="R67" s="19"/>
    </row>
    <row r="68" spans="1:18" x14ac:dyDescent="0.25">
      <c r="A68" s="17"/>
      <c r="B68" s="17"/>
      <c r="R68" s="19"/>
    </row>
    <row r="69" spans="1:18" x14ac:dyDescent="0.25">
      <c r="A69" s="17"/>
      <c r="B69" s="17"/>
      <c r="R69" s="19"/>
    </row>
    <row r="70" spans="1:18" x14ac:dyDescent="0.25">
      <c r="A70" s="17"/>
      <c r="B70" s="17"/>
      <c r="R70" s="19"/>
    </row>
    <row r="71" spans="1:18" x14ac:dyDescent="0.25">
      <c r="A71" s="17"/>
      <c r="B71" s="17"/>
      <c r="R71" s="19"/>
    </row>
    <row r="72" spans="1:18" x14ac:dyDescent="0.25">
      <c r="A72" s="17"/>
      <c r="B72" s="17"/>
      <c r="R72" s="19"/>
    </row>
    <row r="73" spans="1:18" x14ac:dyDescent="0.25">
      <c r="A73" s="17"/>
      <c r="B73" s="17"/>
      <c r="R73" s="19"/>
    </row>
    <row r="74" spans="1:18" x14ac:dyDescent="0.25">
      <c r="A74" s="17"/>
      <c r="B74" s="17"/>
      <c r="R74" s="19"/>
    </row>
    <row r="75" spans="1:18" x14ac:dyDescent="0.25">
      <c r="A75" s="17"/>
      <c r="B75" s="17"/>
      <c r="R75" s="19"/>
    </row>
    <row r="76" spans="1:18" x14ac:dyDescent="0.25">
      <c r="A76" s="17"/>
      <c r="B76" s="17"/>
      <c r="R76" s="19"/>
    </row>
    <row r="77" spans="1:18" x14ac:dyDescent="0.25">
      <c r="A77" s="17"/>
      <c r="B77" s="17"/>
      <c r="R77" s="19"/>
    </row>
    <row r="78" spans="1:18" x14ac:dyDescent="0.25">
      <c r="A78" s="17"/>
      <c r="B78" s="17"/>
      <c r="R78" s="19"/>
    </row>
    <row r="79" spans="1:18" x14ac:dyDescent="0.25">
      <c r="A79" s="17"/>
      <c r="B79" s="17"/>
      <c r="R79" s="19"/>
    </row>
    <row r="80" spans="1:18" x14ac:dyDescent="0.25">
      <c r="A80" s="17"/>
      <c r="B80" s="17"/>
      <c r="R80" s="19"/>
    </row>
    <row r="81" spans="1:18" x14ac:dyDescent="0.25">
      <c r="A81" s="17"/>
      <c r="B81" s="17"/>
      <c r="R81" s="19"/>
    </row>
    <row r="82" spans="1:18" x14ac:dyDescent="0.25">
      <c r="A82" s="17"/>
      <c r="B82" s="17"/>
      <c r="R82" s="19"/>
    </row>
    <row r="83" spans="1:18" x14ac:dyDescent="0.25">
      <c r="A83" s="17"/>
      <c r="B83" s="17"/>
      <c r="R83" s="19"/>
    </row>
    <row r="84" spans="1:18" x14ac:dyDescent="0.25">
      <c r="A84" s="17"/>
      <c r="B84" s="17"/>
      <c r="R84" s="19"/>
    </row>
    <row r="85" spans="1:18" x14ac:dyDescent="0.25">
      <c r="A85" s="17"/>
      <c r="B85" s="17"/>
      <c r="R85" s="19"/>
    </row>
    <row r="86" spans="1:18" x14ac:dyDescent="0.25">
      <c r="A86" s="17"/>
      <c r="B86" s="17"/>
      <c r="R86" s="19"/>
    </row>
    <row r="87" spans="1:18" x14ac:dyDescent="0.25">
      <c r="A87" s="17"/>
      <c r="B87" s="17"/>
      <c r="R87" s="19"/>
    </row>
    <row r="88" spans="1:18" x14ac:dyDescent="0.25">
      <c r="A88" s="17"/>
      <c r="B88" s="17"/>
      <c r="R88" s="19"/>
    </row>
    <row r="89" spans="1:18" x14ac:dyDescent="0.25">
      <c r="A89" s="17"/>
      <c r="B89" s="17"/>
      <c r="R89" s="19"/>
    </row>
    <row r="90" spans="1:18" x14ac:dyDescent="0.25">
      <c r="A90" s="17"/>
      <c r="B90" s="17"/>
      <c r="R90" s="19"/>
    </row>
    <row r="91" spans="1:18" x14ac:dyDescent="0.25">
      <c r="A91" s="17"/>
      <c r="B91" s="17"/>
      <c r="R91" s="19"/>
    </row>
    <row r="92" spans="1:18" x14ac:dyDescent="0.25">
      <c r="A92" s="17"/>
      <c r="B92" s="17"/>
      <c r="R92" s="19"/>
    </row>
    <row r="93" spans="1:18" x14ac:dyDescent="0.25">
      <c r="A93" s="17"/>
      <c r="B93" s="17"/>
      <c r="R93" s="19"/>
    </row>
    <row r="94" spans="1:18" x14ac:dyDescent="0.25">
      <c r="A94" s="17"/>
      <c r="B94" s="17"/>
      <c r="R94" s="19"/>
    </row>
    <row r="95" spans="1:18" x14ac:dyDescent="0.25">
      <c r="A95" s="17"/>
      <c r="B95" s="17"/>
      <c r="R95" s="19"/>
    </row>
    <row r="96" spans="1:18" x14ac:dyDescent="0.25">
      <c r="A96" s="17"/>
      <c r="B96" s="17"/>
      <c r="R96" s="19"/>
    </row>
    <row r="97" spans="1:18" x14ac:dyDescent="0.25">
      <c r="A97" s="17"/>
      <c r="B97" s="17"/>
      <c r="R97" s="19"/>
    </row>
    <row r="98" spans="1:18" x14ac:dyDescent="0.25">
      <c r="A98" s="17"/>
      <c r="B98" s="17"/>
      <c r="R98" s="19"/>
    </row>
    <row r="99" spans="1:18" x14ac:dyDescent="0.25">
      <c r="A99" s="17"/>
      <c r="B99" s="17"/>
      <c r="R99" s="19"/>
    </row>
    <row r="100" spans="1:18" x14ac:dyDescent="0.25">
      <c r="A100" s="17"/>
      <c r="B100" s="17"/>
      <c r="R100" s="19"/>
    </row>
    <row r="101" spans="1:18" x14ac:dyDescent="0.25">
      <c r="A101" s="17"/>
      <c r="B101" s="17"/>
      <c r="R101" s="19"/>
    </row>
    <row r="102" spans="1:18" x14ac:dyDescent="0.25">
      <c r="A102" s="17"/>
      <c r="B102" s="17"/>
      <c r="R102" s="19"/>
    </row>
    <row r="103" spans="1:18" x14ac:dyDescent="0.25">
      <c r="A103" s="17"/>
      <c r="B103" s="17"/>
      <c r="R103" s="19"/>
    </row>
    <row r="104" spans="1:18" x14ac:dyDescent="0.25">
      <c r="A104" s="17"/>
      <c r="B104" s="17"/>
      <c r="R104" s="19"/>
    </row>
    <row r="105" spans="1:18" x14ac:dyDescent="0.25">
      <c r="A105" s="17"/>
      <c r="B105" s="17"/>
      <c r="R105" s="19"/>
    </row>
    <row r="106" spans="1:18" x14ac:dyDescent="0.25">
      <c r="A106" s="17"/>
      <c r="B106" s="17"/>
      <c r="R106" s="19"/>
    </row>
    <row r="107" spans="1:18" x14ac:dyDescent="0.25">
      <c r="A107" s="17"/>
      <c r="B107" s="17"/>
      <c r="R107" s="19"/>
    </row>
    <row r="108" spans="1:18" x14ac:dyDescent="0.25">
      <c r="A108" s="17"/>
      <c r="B108" s="17"/>
      <c r="R108" s="19"/>
    </row>
    <row r="109" spans="1:18" x14ac:dyDescent="0.25">
      <c r="A109" s="17"/>
      <c r="B109" s="17"/>
      <c r="R109" s="19"/>
    </row>
    <row r="110" spans="1:18" x14ac:dyDescent="0.25">
      <c r="A110" s="17"/>
      <c r="B110" s="17"/>
      <c r="R110" s="19"/>
    </row>
    <row r="111" spans="1:18" x14ac:dyDescent="0.25">
      <c r="A111" s="17"/>
      <c r="B111" s="17"/>
      <c r="R111" s="19"/>
    </row>
    <row r="112" spans="1:18" x14ac:dyDescent="0.25">
      <c r="A112" s="17"/>
      <c r="B112" s="17"/>
      <c r="R112" s="19"/>
    </row>
    <row r="113" spans="1:18" x14ac:dyDescent="0.25">
      <c r="A113" s="17"/>
      <c r="B113" s="17"/>
      <c r="R113" s="19"/>
    </row>
    <row r="114" spans="1:18" x14ac:dyDescent="0.25">
      <c r="A114" s="17"/>
      <c r="B114" s="17"/>
      <c r="R114" s="19"/>
    </row>
    <row r="115" spans="1:18" x14ac:dyDescent="0.25">
      <c r="A115" s="17"/>
      <c r="B115" s="17"/>
      <c r="R115" s="19"/>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Consolidation!F13:Q13</xm:f>
              <xm:sqref>E13</xm:sqref>
            </x14:sparkline>
            <x14:sparkline>
              <xm:f>Consolidation!F14:Q14</xm:f>
              <xm:sqref>E14</xm:sqref>
            </x14:sparkline>
            <x14:sparkline>
              <xm:f>Consolidation!F15:Q15</xm:f>
              <xm:sqref>E15</xm:sqref>
            </x14:sparkline>
            <x14:sparkline>
              <xm:f>Consolidation!F16:Q16</xm:f>
              <xm:sqref>E16</xm:sqref>
            </x14:sparkline>
            <x14:sparkline>
              <xm:f>Consolidation!F17:Q17</xm:f>
              <xm:sqref>E17</xm:sqref>
            </x14:sparkline>
            <x14:sparkline>
              <xm:f>Consolidation!F18:Q18</xm:f>
              <xm:sqref>E18</xm:sqref>
            </x14:sparkline>
            <x14:sparkline>
              <xm:f>Consolidation!F19:Q19</xm:f>
              <xm:sqref>E19</xm:sqref>
            </x14:sparkline>
            <x14:sparkline>
              <xm:f>Consolidation!F20:Q20</xm:f>
              <xm:sqref>E20</xm:sqref>
            </x14:sparkline>
            <x14:sparkline>
              <xm:f>Consolidation!F21:Q21</xm:f>
              <xm:sqref>E21</xm:sqref>
            </x14:sparkline>
            <x14:sparkline>
              <xm:f>Consolidation!F22:Q22</xm:f>
              <xm:sqref>E22</xm:sqref>
            </x14:sparkline>
            <x14:sparkline>
              <xm:f>Consolidation!F23:Q23</xm:f>
              <xm:sqref>E23</xm:sqref>
            </x14:sparkline>
            <x14:sparkline>
              <xm:f>Consolidation!F24:Q24</xm:f>
              <xm:sqref>E24</xm:sqref>
            </x14:sparkline>
            <x14:sparkline>
              <xm:f>Consolidation!F25:Q25</xm:f>
              <xm:sqref>E25</xm:sqref>
            </x14:sparkline>
            <x14:sparkline>
              <xm:f>Consolidation!F26:Q26</xm:f>
              <xm:sqref>E26</xm:sqref>
            </x14:sparkline>
            <x14:sparkline>
              <xm:f>Consolidation!F27:Q27</xm:f>
              <xm:sqref>E27</xm:sqref>
            </x14:sparkline>
            <x14:sparkline>
              <xm:f>Consolidation!F28:Q28</xm:f>
              <xm:sqref>E28</xm:sqref>
            </x14:sparkline>
            <x14:sparkline>
              <xm:f>Consolidation!F29:Q29</xm:f>
              <xm:sqref>E29</xm:sqref>
            </x14:sparkline>
            <x14:sparkline>
              <xm:f>Consolidation!F30:Q30</xm:f>
              <xm:sqref>E30</xm:sqref>
            </x14:sparkline>
            <x14:sparkline>
              <xm:f>Consolidation!F31:Q31</xm:f>
              <xm:sqref>E31</xm:sqref>
            </x14:sparkline>
            <x14:sparkline>
              <xm:f>Consolidation!F32:Q32</xm:f>
              <xm:sqref>E32</xm:sqref>
            </x14:sparkline>
            <x14:sparkline>
              <xm:f>Consolidation!F33:Q33</xm:f>
              <xm:sqref>E33</xm:sqref>
            </x14:sparkline>
            <x14:sparkline>
              <xm:f>Consolidation!F34:Q34</xm:f>
              <xm:sqref>E34</xm:sqref>
            </x14:sparkline>
            <x14:sparkline>
              <xm:f>Consolidation!F35:Q35</xm:f>
              <xm:sqref>E35</xm:sqref>
            </x14:sparkline>
            <x14:sparkline>
              <xm:f>Consolidation!F36:Q36</xm:f>
              <xm:sqref>E36</xm:sqref>
            </x14:sparkline>
            <x14:sparkline>
              <xm:f>Consolidation!F37:Q37</xm:f>
              <xm:sqref>E37</xm:sqref>
            </x14:sparkline>
            <x14:sparkline>
              <xm:f>Consolidation!F38:Q38</xm:f>
              <xm:sqref>E38</xm:sqref>
            </x14:sparkline>
            <x14:sparkline>
              <xm:f>Consolidation!F39:Q39</xm:f>
              <xm:sqref>E39</xm:sqref>
            </x14:sparkline>
            <x14:sparkline>
              <xm:f>Consolidation!F40:Q40</xm:f>
              <xm:sqref>E40</xm:sqref>
            </x14:sparkline>
            <x14:sparkline>
              <xm:f>Consolidation!F41:Q41</xm:f>
              <xm:sqref>E41</xm:sqref>
            </x14:sparkline>
            <x14:sparkline>
              <xm:f>Consolidation!F42:Q42</xm:f>
              <xm:sqref>E42</xm:sqref>
            </x14:sparkline>
            <x14:sparkline>
              <xm:f>Consolidation!F43:Q43</xm:f>
              <xm:sqref>E43</xm:sqref>
            </x14:sparkline>
            <x14:sparkline>
              <xm:f>Consolidation!F44:Q44</xm:f>
              <xm:sqref>E44</xm:sqref>
            </x14:sparkline>
            <x14:sparkline>
              <xm:f>Consolidation!F45:Q45</xm:f>
              <xm:sqref>E45</xm:sqref>
            </x14:sparkline>
            <x14:sparkline>
              <xm:f>Consolidation!F46:Q46</xm:f>
              <xm:sqref>E46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3" width="9.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8" t="s">
        <v>789</v>
      </c>
      <c r="B1" s="18" t="s">
        <v>31</v>
      </c>
      <c r="C1" s="17" t="s">
        <v>11</v>
      </c>
      <c r="D1" s="18"/>
      <c r="E1" s="18" t="s">
        <v>12</v>
      </c>
      <c r="F1" s="18"/>
      <c r="G1" s="18" t="s">
        <v>13</v>
      </c>
      <c r="H1" s="18" t="s">
        <v>13</v>
      </c>
      <c r="I1" s="18" t="s">
        <v>13</v>
      </c>
      <c r="J1" s="18" t="s">
        <v>13</v>
      </c>
      <c r="K1" s="18" t="s">
        <v>13</v>
      </c>
      <c r="L1" s="18" t="s">
        <v>13</v>
      </c>
      <c r="M1" s="18" t="s">
        <v>13</v>
      </c>
      <c r="N1" s="18" t="s">
        <v>13</v>
      </c>
      <c r="O1" s="18" t="s">
        <v>13</v>
      </c>
      <c r="P1" s="18" t="s">
        <v>13</v>
      </c>
      <c r="Q1" s="18" t="s">
        <v>13</v>
      </c>
      <c r="R1" s="18" t="s">
        <v>13</v>
      </c>
      <c r="S1" s="18" t="s">
        <v>13</v>
      </c>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row>
    <row r="2" spans="1:59" hidden="1" x14ac:dyDescent="0.25">
      <c r="A2" s="18" t="s">
        <v>11</v>
      </c>
      <c r="B2" s="56" t="s">
        <v>32</v>
      </c>
      <c r="C2" s="57" t="str">
        <f>"000"</f>
        <v>000</v>
      </c>
      <c r="D2" s="18"/>
      <c r="E2" s="18"/>
      <c r="F2" s="18"/>
      <c r="G2" s="18" t="s">
        <v>14</v>
      </c>
      <c r="H2" s="18" t="s">
        <v>14</v>
      </c>
      <c r="I2" s="18" t="s">
        <v>14</v>
      </c>
      <c r="J2" s="18" t="s">
        <v>14</v>
      </c>
      <c r="K2" s="18" t="s">
        <v>14</v>
      </c>
      <c r="L2" s="18" t="s">
        <v>14</v>
      </c>
      <c r="M2" s="18" t="s">
        <v>14</v>
      </c>
      <c r="N2" s="18" t="s">
        <v>14</v>
      </c>
      <c r="O2" s="18" t="s">
        <v>14</v>
      </c>
      <c r="P2" s="18" t="s">
        <v>14</v>
      </c>
      <c r="Q2" s="18" t="s">
        <v>14</v>
      </c>
      <c r="R2" s="18" t="s">
        <v>14</v>
      </c>
      <c r="S2" s="18" t="s">
        <v>33</v>
      </c>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row>
    <row r="3" spans="1:59" x14ac:dyDescent="0.25">
      <c r="A3" s="18"/>
      <c r="B3" s="18"/>
      <c r="C3" s="17"/>
      <c r="S3" s="19"/>
    </row>
    <row r="4" spans="1:59" ht="22.5" x14ac:dyDescent="0.3">
      <c r="A4" s="18"/>
      <c r="B4" s="18"/>
      <c r="C4" s="17"/>
      <c r="E4" s="20"/>
      <c r="F4" s="20"/>
      <c r="S4" s="19"/>
    </row>
    <row r="5" spans="1:59" ht="22.5" x14ac:dyDescent="0.3">
      <c r="A5" s="18"/>
      <c r="B5" s="18"/>
      <c r="C5" s="17"/>
      <c r="E5" s="20" t="s">
        <v>15</v>
      </c>
      <c r="F5" s="20"/>
      <c r="S5" s="19"/>
    </row>
    <row r="6" spans="1:59" ht="22.5" x14ac:dyDescent="0.3">
      <c r="A6" s="18"/>
      <c r="B6" s="18"/>
      <c r="C6" s="17"/>
      <c r="E6" s="20" t="s">
        <v>16</v>
      </c>
      <c r="F6" s="20" t="str">
        <f>Year</f>
        <v>2016</v>
      </c>
      <c r="S6" s="19"/>
    </row>
    <row r="7" spans="1:59" ht="22.5" x14ac:dyDescent="0.3">
      <c r="A7" s="18"/>
      <c r="B7" s="18" t="str">
        <f>IF(Separate_sheet="","Hide","Show")</f>
        <v>Show</v>
      </c>
      <c r="C7" s="17"/>
      <c r="E7" s="20"/>
      <c r="F7" s="20" t="str">
        <f>C2</f>
        <v>000</v>
      </c>
      <c r="H7" s="20"/>
      <c r="S7" s="19"/>
    </row>
    <row r="8" spans="1:59" ht="22.5" hidden="1" x14ac:dyDescent="0.3">
      <c r="A8" s="18" t="s">
        <v>34</v>
      </c>
      <c r="B8" s="18" t="s">
        <v>35</v>
      </c>
      <c r="C8" s="17" t="str">
        <f>IF(Separate_sheet=B8,C2,"*")</f>
        <v>000</v>
      </c>
      <c r="E8" s="20"/>
      <c r="F8" s="20"/>
      <c r="G8" s="20"/>
      <c r="S8" s="19"/>
    </row>
    <row r="9" spans="1:59" ht="22.5" hidden="1" x14ac:dyDescent="0.3">
      <c r="A9" s="18" t="s">
        <v>34</v>
      </c>
      <c r="B9" s="18" t="s">
        <v>36</v>
      </c>
      <c r="C9" s="17" t="str">
        <f>IF(Separate_sheet=B9,C2,"*")</f>
        <v>*</v>
      </c>
      <c r="E9" s="20"/>
      <c r="F9" s="20"/>
      <c r="G9" s="20"/>
      <c r="S9" s="19"/>
    </row>
    <row r="10" spans="1:59" ht="22.5" hidden="1" x14ac:dyDescent="0.3">
      <c r="A10" s="18" t="s">
        <v>34</v>
      </c>
      <c r="B10" s="18" t="s">
        <v>37</v>
      </c>
      <c r="C10" s="17" t="str">
        <f>IF(Separate_sheet=B10,C2,"*")</f>
        <v>*</v>
      </c>
      <c r="E10" s="20"/>
      <c r="F10" s="20"/>
      <c r="G10" s="20"/>
      <c r="S10" s="19"/>
    </row>
    <row r="11" spans="1:59" x14ac:dyDescent="0.25">
      <c r="A11" s="18"/>
      <c r="B11" s="18"/>
      <c r="C11" s="17"/>
      <c r="S11" s="19"/>
    </row>
    <row r="12" spans="1:59" ht="18.75" x14ac:dyDescent="0.3">
      <c r="A12" s="18"/>
      <c r="B12" s="18"/>
      <c r="C12" s="17"/>
      <c r="G12" s="21" t="str">
        <f>TEXT(G13,"MMMM")</f>
        <v>January</v>
      </c>
      <c r="H12" s="22" t="str">
        <f>TEXT(H13,"MMMM")</f>
        <v>February</v>
      </c>
      <c r="I12" s="22" t="str">
        <f>TEXT(I13,"MMMM")</f>
        <v>March</v>
      </c>
      <c r="J12" s="22" t="str">
        <f>TEXT(J13,"MMMM")</f>
        <v>April</v>
      </c>
      <c r="K12" s="22" t="str">
        <f>TEXT(K13,"MMMM")</f>
        <v>May</v>
      </c>
      <c r="L12" s="22" t="str">
        <f>TEXT(L13,"MMMM")</f>
        <v>June</v>
      </c>
      <c r="M12" s="22" t="str">
        <f>TEXT(M13,"MMMM")</f>
        <v>July</v>
      </c>
      <c r="N12" s="22" t="str">
        <f>TEXT(N13,"MMMM")</f>
        <v>August</v>
      </c>
      <c r="O12" s="22" t="str">
        <f>TEXT(O13,"MMMM")</f>
        <v>September</v>
      </c>
      <c r="P12" s="22" t="str">
        <f>TEXT(P13,"MMMM")</f>
        <v>October</v>
      </c>
      <c r="Q12" s="22" t="str">
        <f>TEXT(Q13,"MMMM")</f>
        <v>November</v>
      </c>
      <c r="R12" s="22" t="str">
        <f>TEXT(R13,"MMMM")</f>
        <v>December</v>
      </c>
      <c r="S12" s="23" t="str">
        <f>F6</f>
        <v>2016</v>
      </c>
    </row>
    <row r="13" spans="1:59" hidden="1" x14ac:dyDescent="0.25">
      <c r="A13" s="18" t="s">
        <v>11</v>
      </c>
      <c r="B13" s="18"/>
      <c r="C13" s="17"/>
      <c r="G13" s="24">
        <f>DATE(Year,1,1)</f>
        <v>42370</v>
      </c>
      <c r="H13" s="25">
        <f>G14+1</f>
        <v>42401</v>
      </c>
      <c r="I13" s="25">
        <f>H14+1</f>
        <v>42430</v>
      </c>
      <c r="J13" s="25">
        <f>I14+1</f>
        <v>42461</v>
      </c>
      <c r="K13" s="25">
        <f>J14+1</f>
        <v>42491</v>
      </c>
      <c r="L13" s="25">
        <f>K14+1</f>
        <v>42522</v>
      </c>
      <c r="M13" s="25">
        <f>L14+1</f>
        <v>42552</v>
      </c>
      <c r="N13" s="25">
        <f>M14+1</f>
        <v>42583</v>
      </c>
      <c r="O13" s="25">
        <f>N14+1</f>
        <v>42614</v>
      </c>
      <c r="P13" s="25">
        <f>O14+1</f>
        <v>42644</v>
      </c>
      <c r="Q13" s="25">
        <f>P14+1</f>
        <v>42675</v>
      </c>
      <c r="R13" s="25">
        <f>Q14+1</f>
        <v>42705</v>
      </c>
      <c r="S13" s="26">
        <f>G13</f>
        <v>42370</v>
      </c>
    </row>
    <row r="14" spans="1:59" hidden="1" x14ac:dyDescent="0.25">
      <c r="A14" s="18" t="s">
        <v>11</v>
      </c>
      <c r="B14" s="18"/>
      <c r="C14" s="17"/>
      <c r="G14" s="24">
        <f>EOMONTH(G13,0)</f>
        <v>42400</v>
      </c>
      <c r="H14" s="25">
        <f>EOMONTH(H13,0)</f>
        <v>42429</v>
      </c>
      <c r="I14" s="25">
        <f>EOMONTH(I13,0)</f>
        <v>42460</v>
      </c>
      <c r="J14" s="25">
        <f>EOMONTH(J13,0)</f>
        <v>42490</v>
      </c>
      <c r="K14" s="25">
        <f>EOMONTH(K13,0)</f>
        <v>42521</v>
      </c>
      <c r="L14" s="25">
        <f>EOMONTH(L13,0)</f>
        <v>42551</v>
      </c>
      <c r="M14" s="25">
        <f>EOMONTH(M13,0)</f>
        <v>42582</v>
      </c>
      <c r="N14" s="25">
        <f>EOMONTH(N13,0)</f>
        <v>42613</v>
      </c>
      <c r="O14" s="25">
        <f>EOMONTH(O13,0)</f>
        <v>42643</v>
      </c>
      <c r="P14" s="25">
        <f>EOMONTH(P13,0)</f>
        <v>42674</v>
      </c>
      <c r="Q14" s="25">
        <f>EOMONTH(Q13,0)</f>
        <v>42704</v>
      </c>
      <c r="R14" s="25">
        <f>EOMONTH(R13,0)</f>
        <v>42735</v>
      </c>
      <c r="S14" s="26">
        <f>R14</f>
        <v>42735</v>
      </c>
    </row>
    <row r="15" spans="1:59" ht="17.25" x14ac:dyDescent="0.3">
      <c r="A15" s="18"/>
      <c r="B15" s="18"/>
      <c r="C15" s="17" t="s">
        <v>18</v>
      </c>
      <c r="E15" s="27" t="s">
        <v>19</v>
      </c>
      <c r="F15" s="27"/>
      <c r="G15" s="28"/>
      <c r="H15" s="29"/>
      <c r="I15" s="29"/>
      <c r="J15" s="29"/>
      <c r="K15" s="29"/>
      <c r="L15" s="29"/>
      <c r="M15" s="29"/>
      <c r="N15" s="29"/>
      <c r="O15" s="29"/>
      <c r="P15" s="29"/>
      <c r="Q15" s="29"/>
      <c r="R15" s="29"/>
      <c r="S15" s="30"/>
    </row>
    <row r="16" spans="1:59" x14ac:dyDescent="0.25">
      <c r="A16" s="18"/>
      <c r="B16" s="18"/>
      <c r="C16" s="17">
        <v>31</v>
      </c>
      <c r="E16" s="31" t="str">
        <f>"Sales"</f>
        <v>Sales</v>
      </c>
      <c r="F16" s="31"/>
      <c r="G16" s="32">
        <v>60573.4</v>
      </c>
      <c r="H16" s="33">
        <v>63758.41</v>
      </c>
      <c r="I16" s="33">
        <v>236879.4</v>
      </c>
      <c r="J16" s="33">
        <v>0</v>
      </c>
      <c r="K16" s="33">
        <v>0</v>
      </c>
      <c r="L16" s="33">
        <v>0</v>
      </c>
      <c r="M16" s="33">
        <v>0</v>
      </c>
      <c r="N16" s="33">
        <v>0</v>
      </c>
      <c r="O16" s="33">
        <v>2519.85</v>
      </c>
      <c r="P16" s="33">
        <v>0</v>
      </c>
      <c r="Q16" s="33">
        <v>0</v>
      </c>
      <c r="R16" s="33">
        <v>0</v>
      </c>
      <c r="S16" s="34">
        <v>363731.06</v>
      </c>
    </row>
    <row r="17" spans="1:19" x14ac:dyDescent="0.25">
      <c r="A17" s="18"/>
      <c r="B17" s="18"/>
      <c r="C17" s="17">
        <v>32</v>
      </c>
      <c r="E17" s="31" t="str">
        <f>"Sales Returns and Discounts"</f>
        <v>Sales Returns and Discounts</v>
      </c>
      <c r="F17" s="31"/>
      <c r="G17" s="32">
        <v>0</v>
      </c>
      <c r="H17" s="33">
        <v>0</v>
      </c>
      <c r="I17" s="33">
        <v>0</v>
      </c>
      <c r="J17" s="33">
        <v>0</v>
      </c>
      <c r="K17" s="33">
        <v>0</v>
      </c>
      <c r="L17" s="33">
        <v>0</v>
      </c>
      <c r="M17" s="33">
        <v>0</v>
      </c>
      <c r="N17" s="33">
        <v>0</v>
      </c>
      <c r="O17" s="33">
        <v>0</v>
      </c>
      <c r="P17" s="33">
        <v>0</v>
      </c>
      <c r="Q17" s="33">
        <v>0</v>
      </c>
      <c r="R17" s="33">
        <v>0</v>
      </c>
      <c r="S17" s="34">
        <v>0</v>
      </c>
    </row>
    <row r="18" spans="1:19" x14ac:dyDescent="0.25">
      <c r="A18" s="18"/>
      <c r="B18" s="18"/>
      <c r="C18" s="17"/>
      <c r="E18" s="35" t="s">
        <v>20</v>
      </c>
      <c r="F18" s="35"/>
      <c r="G18" s="36">
        <f>G16+G17</f>
        <v>60573.4</v>
      </c>
      <c r="H18" s="36">
        <f>H16+H17</f>
        <v>63758.41</v>
      </c>
      <c r="I18" s="36">
        <f>I16+I17</f>
        <v>236879.4</v>
      </c>
      <c r="J18" s="36">
        <f>J16+J17</f>
        <v>0</v>
      </c>
      <c r="K18" s="36">
        <f>K16+K17</f>
        <v>0</v>
      </c>
      <c r="L18" s="36">
        <f>L16+L17</f>
        <v>0</v>
      </c>
      <c r="M18" s="36">
        <f>M16+M17</f>
        <v>0</v>
      </c>
      <c r="N18" s="36">
        <f>N16+N17</f>
        <v>0</v>
      </c>
      <c r="O18" s="36">
        <f>O16+O17</f>
        <v>2519.85</v>
      </c>
      <c r="P18" s="36">
        <f>P16+P17</f>
        <v>0</v>
      </c>
      <c r="Q18" s="36">
        <f>Q16+Q17</f>
        <v>0</v>
      </c>
      <c r="R18" s="36">
        <f>R16+R17</f>
        <v>0</v>
      </c>
      <c r="S18" s="37">
        <f>S16+S17</f>
        <v>363731.06</v>
      </c>
    </row>
    <row r="19" spans="1:19" x14ac:dyDescent="0.25">
      <c r="A19" s="18"/>
      <c r="B19" s="18"/>
      <c r="C19" s="17"/>
      <c r="E19" s="38"/>
      <c r="F19" s="38"/>
      <c r="G19" s="39"/>
      <c r="H19" s="39"/>
      <c r="I19" s="39"/>
      <c r="J19" s="39"/>
      <c r="K19" s="39"/>
      <c r="L19" s="39"/>
      <c r="M19" s="39"/>
      <c r="N19" s="39"/>
      <c r="O19" s="39"/>
      <c r="P19" s="39"/>
      <c r="Q19" s="39"/>
      <c r="R19" s="39"/>
      <c r="S19" s="40"/>
    </row>
    <row r="20" spans="1:19" ht="17.25" x14ac:dyDescent="0.3">
      <c r="A20" s="18"/>
      <c r="B20" s="18"/>
      <c r="C20" s="17"/>
      <c r="E20" s="41" t="str">
        <f>"Cost of Goods Sold"</f>
        <v>Cost of Goods Sold</v>
      </c>
      <c r="F20" s="41"/>
      <c r="G20" s="28"/>
      <c r="H20" s="29"/>
      <c r="I20" s="29"/>
      <c r="J20" s="29"/>
      <c r="K20" s="29"/>
      <c r="L20" s="29"/>
      <c r="M20" s="29"/>
      <c r="N20" s="29"/>
      <c r="O20" s="29"/>
      <c r="P20" s="29"/>
      <c r="Q20" s="29"/>
      <c r="R20" s="29"/>
      <c r="S20" s="30"/>
    </row>
    <row r="21" spans="1:19" x14ac:dyDescent="0.25">
      <c r="A21" s="18"/>
      <c r="B21" s="18"/>
      <c r="C21" s="17">
        <v>33</v>
      </c>
      <c r="E21" s="31" t="str">
        <f>"Cost of Goods Sold"</f>
        <v>Cost of Goods Sold</v>
      </c>
      <c r="F21" s="31"/>
      <c r="G21" s="32">
        <v>-31116.12</v>
      </c>
      <c r="H21" s="33">
        <v>-31356.69</v>
      </c>
      <c r="I21" s="33">
        <v>-83090.039999999994</v>
      </c>
      <c r="J21" s="33">
        <v>23.94</v>
      </c>
      <c r="K21" s="33">
        <v>0</v>
      </c>
      <c r="L21" s="33">
        <v>0</v>
      </c>
      <c r="M21" s="33">
        <v>0</v>
      </c>
      <c r="N21" s="33">
        <v>-135.19999999999999</v>
      </c>
      <c r="O21" s="33">
        <v>-1250.54</v>
      </c>
      <c r="P21" s="33">
        <v>0</v>
      </c>
      <c r="Q21" s="33">
        <v>0</v>
      </c>
      <c r="R21" s="33">
        <v>0</v>
      </c>
      <c r="S21" s="34">
        <v>-146924.65</v>
      </c>
    </row>
    <row r="22" spans="1:19" ht="17.25" x14ac:dyDescent="0.3">
      <c r="A22" s="18"/>
      <c r="B22" s="18"/>
      <c r="C22" s="17"/>
      <c r="E22" s="42"/>
      <c r="F22" s="42"/>
      <c r="G22" s="32"/>
      <c r="H22" s="33"/>
      <c r="I22" s="33"/>
      <c r="J22" s="33"/>
      <c r="K22" s="33"/>
      <c r="L22" s="33"/>
      <c r="M22" s="33"/>
      <c r="N22" s="33"/>
      <c r="O22" s="33"/>
      <c r="P22" s="33"/>
      <c r="Q22" s="33"/>
      <c r="R22" s="33"/>
      <c r="S22" s="34"/>
    </row>
    <row r="23" spans="1:19" ht="15.75" x14ac:dyDescent="0.25">
      <c r="A23" s="18"/>
      <c r="B23" s="18"/>
      <c r="C23" s="17"/>
      <c r="E23" s="43" t="s">
        <v>21</v>
      </c>
      <c r="F23" s="43"/>
      <c r="G23" s="44">
        <f>G18+G21</f>
        <v>29457.280000000002</v>
      </c>
      <c r="H23" s="44">
        <f>H18+H21</f>
        <v>32401.720000000005</v>
      </c>
      <c r="I23" s="44">
        <f>I18+I21</f>
        <v>153789.35999999999</v>
      </c>
      <c r="J23" s="44">
        <f>J18+J21</f>
        <v>23.94</v>
      </c>
      <c r="K23" s="44">
        <f>K18+K21</f>
        <v>0</v>
      </c>
      <c r="L23" s="44">
        <f>L18+L21</f>
        <v>0</v>
      </c>
      <c r="M23" s="44">
        <f>M18+M21</f>
        <v>0</v>
      </c>
      <c r="N23" s="44">
        <f>N18+N21</f>
        <v>-135.19999999999999</v>
      </c>
      <c r="O23" s="44">
        <f>O18+O21</f>
        <v>1269.31</v>
      </c>
      <c r="P23" s="44">
        <f>P18+P21</f>
        <v>0</v>
      </c>
      <c r="Q23" s="44">
        <f>Q18+Q21</f>
        <v>0</v>
      </c>
      <c r="R23" s="44">
        <f>R18+R21</f>
        <v>0</v>
      </c>
      <c r="S23" s="45">
        <f>S18+S21</f>
        <v>216806.41</v>
      </c>
    </row>
    <row r="24" spans="1:19" x14ac:dyDescent="0.25">
      <c r="A24" s="18"/>
      <c r="B24" s="18"/>
      <c r="C24" s="17"/>
      <c r="E24" s="38"/>
      <c r="F24" s="38"/>
      <c r="G24" s="39"/>
      <c r="H24" s="39"/>
      <c r="I24" s="39"/>
      <c r="J24" s="39"/>
      <c r="K24" s="39"/>
      <c r="L24" s="39"/>
      <c r="M24" s="39"/>
      <c r="N24" s="39"/>
      <c r="O24" s="39"/>
      <c r="P24" s="39"/>
      <c r="Q24" s="39"/>
      <c r="R24" s="39"/>
      <c r="S24" s="40"/>
    </row>
    <row r="25" spans="1:19" ht="17.25" x14ac:dyDescent="0.3">
      <c r="A25" s="18"/>
      <c r="B25" s="18"/>
      <c r="C25" s="17"/>
      <c r="E25" s="41" t="s">
        <v>22</v>
      </c>
      <c r="F25" s="41"/>
      <c r="G25" s="28"/>
      <c r="H25" s="29"/>
      <c r="I25" s="29"/>
      <c r="J25" s="29"/>
      <c r="K25" s="29"/>
      <c r="L25" s="29"/>
      <c r="M25" s="29"/>
      <c r="N25" s="29"/>
      <c r="O25" s="29"/>
      <c r="P25" s="29"/>
      <c r="Q25" s="29"/>
      <c r="R25" s="29"/>
      <c r="S25" s="30"/>
    </row>
    <row r="26" spans="1:19" x14ac:dyDescent="0.25">
      <c r="A26" s="18"/>
      <c r="B26" s="18"/>
      <c r="C26" s="17">
        <v>34</v>
      </c>
      <c r="E26" s="31" t="str">
        <f>"Selling Expense"</f>
        <v>Selling Expense</v>
      </c>
      <c r="F26" s="31"/>
      <c r="G26" s="32">
        <v>0</v>
      </c>
      <c r="H26" s="33">
        <v>0</v>
      </c>
      <c r="I26" s="33">
        <v>0</v>
      </c>
      <c r="J26" s="33">
        <v>0</v>
      </c>
      <c r="K26" s="33">
        <v>0</v>
      </c>
      <c r="L26" s="33">
        <v>0</v>
      </c>
      <c r="M26" s="33">
        <v>0</v>
      </c>
      <c r="N26" s="33">
        <v>0</v>
      </c>
      <c r="O26" s="33">
        <v>0</v>
      </c>
      <c r="P26" s="33">
        <v>0</v>
      </c>
      <c r="Q26" s="33">
        <v>0</v>
      </c>
      <c r="R26" s="33">
        <v>0</v>
      </c>
      <c r="S26" s="34">
        <v>0</v>
      </c>
    </row>
    <row r="27" spans="1:19" x14ac:dyDescent="0.25">
      <c r="A27" s="18"/>
      <c r="B27" s="18"/>
      <c r="C27" s="17">
        <v>35</v>
      </c>
      <c r="E27" s="31" t="str">
        <f>"Administrative Expense"</f>
        <v>Administrative Expense</v>
      </c>
      <c r="F27" s="31"/>
      <c r="G27" s="32">
        <v>0</v>
      </c>
      <c r="H27" s="33">
        <v>0</v>
      </c>
      <c r="I27" s="33">
        <v>0</v>
      </c>
      <c r="J27" s="33">
        <v>0</v>
      </c>
      <c r="K27" s="33">
        <v>0</v>
      </c>
      <c r="L27" s="33">
        <v>0</v>
      </c>
      <c r="M27" s="33">
        <v>0</v>
      </c>
      <c r="N27" s="33">
        <v>0</v>
      </c>
      <c r="O27" s="33">
        <v>0</v>
      </c>
      <c r="P27" s="33">
        <v>0</v>
      </c>
      <c r="Q27" s="33">
        <v>0</v>
      </c>
      <c r="R27" s="33">
        <v>0</v>
      </c>
      <c r="S27" s="34">
        <v>0</v>
      </c>
    </row>
    <row r="28" spans="1:19" x14ac:dyDescent="0.25">
      <c r="A28" s="18"/>
      <c r="B28" s="18"/>
      <c r="C28" s="17">
        <v>36</v>
      </c>
      <c r="E28" s="31" t="str">
        <f>"Salaries Expense"</f>
        <v>Salaries Expense</v>
      </c>
      <c r="F28" s="31"/>
      <c r="G28" s="32">
        <v>-45635.02</v>
      </c>
      <c r="H28" s="33">
        <v>-29635.27</v>
      </c>
      <c r="I28" s="33">
        <v>-29308.73</v>
      </c>
      <c r="J28" s="33">
        <v>-29328.240000000002</v>
      </c>
      <c r="K28" s="33">
        <v>-28681.19</v>
      </c>
      <c r="L28" s="33">
        <v>-61211.32</v>
      </c>
      <c r="M28" s="33">
        <v>-29185.040000000001</v>
      </c>
      <c r="N28" s="33">
        <v>-29206.15</v>
      </c>
      <c r="O28" s="33">
        <v>-29392.62</v>
      </c>
      <c r="P28" s="33">
        <v>-29001.439999999999</v>
      </c>
      <c r="Q28" s="33">
        <v>-29910.55</v>
      </c>
      <c r="R28" s="33">
        <v>-28985.97</v>
      </c>
      <c r="S28" s="34">
        <v>-399481.54</v>
      </c>
    </row>
    <row r="29" spans="1:19" x14ac:dyDescent="0.25">
      <c r="A29" s="18"/>
      <c r="B29" s="18"/>
      <c r="C29" s="17">
        <v>37</v>
      </c>
      <c r="E29" s="31" t="str">
        <f>"Other Employee Expenses"</f>
        <v>Other Employee Expenses</v>
      </c>
      <c r="F29" s="31"/>
      <c r="G29" s="32">
        <v>0</v>
      </c>
      <c r="H29" s="33">
        <v>0</v>
      </c>
      <c r="I29" s="33">
        <v>0</v>
      </c>
      <c r="J29" s="33">
        <v>0</v>
      </c>
      <c r="K29" s="33">
        <v>0</v>
      </c>
      <c r="L29" s="33">
        <v>0</v>
      </c>
      <c r="M29" s="33">
        <v>0</v>
      </c>
      <c r="N29" s="33">
        <v>0</v>
      </c>
      <c r="O29" s="33">
        <v>0</v>
      </c>
      <c r="P29" s="33">
        <v>0</v>
      </c>
      <c r="Q29" s="33">
        <v>0</v>
      </c>
      <c r="R29" s="33">
        <v>0</v>
      </c>
      <c r="S29" s="34">
        <v>0</v>
      </c>
    </row>
    <row r="30" spans="1:19" x14ac:dyDescent="0.25">
      <c r="A30" s="18"/>
      <c r="B30" s="18"/>
      <c r="C30" s="17">
        <v>38</v>
      </c>
      <c r="E30" s="31" t="str">
        <f>"Interest Expense"</f>
        <v>Interest Expense</v>
      </c>
      <c r="F30" s="31"/>
      <c r="G30" s="32">
        <v>0</v>
      </c>
      <c r="H30" s="33">
        <v>0</v>
      </c>
      <c r="I30" s="33">
        <v>0</v>
      </c>
      <c r="J30" s="33">
        <v>0</v>
      </c>
      <c r="K30" s="33">
        <v>0</v>
      </c>
      <c r="L30" s="33">
        <v>0</v>
      </c>
      <c r="M30" s="33">
        <v>0</v>
      </c>
      <c r="N30" s="33">
        <v>0</v>
      </c>
      <c r="O30" s="33">
        <v>0</v>
      </c>
      <c r="P30" s="33">
        <v>0</v>
      </c>
      <c r="Q30" s="33">
        <v>0</v>
      </c>
      <c r="R30" s="33">
        <v>0</v>
      </c>
      <c r="S30" s="34">
        <v>0</v>
      </c>
    </row>
    <row r="31" spans="1:19" x14ac:dyDescent="0.25">
      <c r="A31" s="18"/>
      <c r="B31" s="18"/>
      <c r="C31" s="17">
        <v>39</v>
      </c>
      <c r="E31" s="31" t="str">
        <f>"Tax Expense"</f>
        <v>Tax Expense</v>
      </c>
      <c r="F31" s="31"/>
      <c r="G31" s="32">
        <v>0</v>
      </c>
      <c r="H31" s="33">
        <v>0</v>
      </c>
      <c r="I31" s="33">
        <v>0</v>
      </c>
      <c r="J31" s="33">
        <v>0</v>
      </c>
      <c r="K31" s="33">
        <v>0</v>
      </c>
      <c r="L31" s="33">
        <v>0</v>
      </c>
      <c r="M31" s="33">
        <v>0</v>
      </c>
      <c r="N31" s="33">
        <v>0</v>
      </c>
      <c r="O31" s="33">
        <v>0</v>
      </c>
      <c r="P31" s="33">
        <v>0</v>
      </c>
      <c r="Q31" s="33">
        <v>0</v>
      </c>
      <c r="R31" s="33">
        <v>0</v>
      </c>
      <c r="S31" s="34">
        <v>0</v>
      </c>
    </row>
    <row r="32" spans="1:19" x14ac:dyDescent="0.25">
      <c r="A32" s="18"/>
      <c r="B32" s="18"/>
      <c r="C32" s="17">
        <v>40</v>
      </c>
      <c r="E32" s="31" t="str">
        <f>"Depreciation Expense"</f>
        <v>Depreciation Expense</v>
      </c>
      <c r="F32" s="31"/>
      <c r="G32" s="32">
        <v>0</v>
      </c>
      <c r="H32" s="33">
        <v>0</v>
      </c>
      <c r="I32" s="33">
        <v>0</v>
      </c>
      <c r="J32" s="33">
        <v>0</v>
      </c>
      <c r="K32" s="33">
        <v>0</v>
      </c>
      <c r="L32" s="33">
        <v>0</v>
      </c>
      <c r="M32" s="33">
        <v>0</v>
      </c>
      <c r="N32" s="33">
        <v>0</v>
      </c>
      <c r="O32" s="33">
        <v>0</v>
      </c>
      <c r="P32" s="33">
        <v>0</v>
      </c>
      <c r="Q32" s="33">
        <v>0</v>
      </c>
      <c r="R32" s="33">
        <v>0</v>
      </c>
      <c r="S32" s="34">
        <v>0</v>
      </c>
    </row>
    <row r="33" spans="1:19" x14ac:dyDescent="0.25">
      <c r="A33" s="18"/>
      <c r="B33" s="18"/>
      <c r="C33" s="17">
        <v>47</v>
      </c>
      <c r="E33" s="31" t="str">
        <f>"Amortization of Intangible Assets"</f>
        <v>Amortization of Intangible Assets</v>
      </c>
      <c r="F33" s="31"/>
      <c r="G33" s="32">
        <v>0</v>
      </c>
      <c r="H33" s="33">
        <v>0</v>
      </c>
      <c r="I33" s="33">
        <v>0</v>
      </c>
      <c r="J33" s="33">
        <v>0</v>
      </c>
      <c r="K33" s="33">
        <v>0</v>
      </c>
      <c r="L33" s="33">
        <v>0</v>
      </c>
      <c r="M33" s="33">
        <v>0</v>
      </c>
      <c r="N33" s="33">
        <v>0</v>
      </c>
      <c r="O33" s="33">
        <v>0</v>
      </c>
      <c r="P33" s="33">
        <v>0</v>
      </c>
      <c r="Q33" s="33">
        <v>0</v>
      </c>
      <c r="R33" s="33">
        <v>0</v>
      </c>
      <c r="S33" s="34">
        <v>0</v>
      </c>
    </row>
    <row r="34" spans="1:19" x14ac:dyDescent="0.25">
      <c r="A34" s="18"/>
      <c r="B34" s="18"/>
      <c r="C34" s="17"/>
      <c r="E34" s="35" t="s">
        <v>23</v>
      </c>
      <c r="F34" s="35"/>
      <c r="G34" s="36">
        <f>SUM(G26:G33)</f>
        <v>-45635.02</v>
      </c>
      <c r="H34" s="36">
        <f>SUM(H26:H33)</f>
        <v>-29635.27</v>
      </c>
      <c r="I34" s="36">
        <f>SUM(I26:I33)</f>
        <v>-29308.73</v>
      </c>
      <c r="J34" s="36">
        <f>SUM(J26:J33)</f>
        <v>-29328.240000000002</v>
      </c>
      <c r="K34" s="36">
        <f>SUM(K26:K33)</f>
        <v>-28681.19</v>
      </c>
      <c r="L34" s="36">
        <f>SUM(L26:L33)</f>
        <v>-61211.32</v>
      </c>
      <c r="M34" s="36">
        <f>SUM(M26:M33)</f>
        <v>-29185.040000000001</v>
      </c>
      <c r="N34" s="36">
        <f>SUM(N26:N33)</f>
        <v>-29206.15</v>
      </c>
      <c r="O34" s="36">
        <f>SUM(O26:O33)</f>
        <v>-29392.62</v>
      </c>
      <c r="P34" s="36">
        <f>SUM(P26:P33)</f>
        <v>-29001.439999999999</v>
      </c>
      <c r="Q34" s="36">
        <f>SUM(Q26:Q33)</f>
        <v>-29910.55</v>
      </c>
      <c r="R34" s="36">
        <f>SUM(R26:R33)</f>
        <v>-28985.97</v>
      </c>
      <c r="S34" s="37">
        <f>SUM(S26:S33)</f>
        <v>-399481.54</v>
      </c>
    </row>
    <row r="35" spans="1:19" x14ac:dyDescent="0.25">
      <c r="A35" s="18"/>
      <c r="B35" s="18"/>
      <c r="C35" s="17"/>
      <c r="E35" s="31"/>
      <c r="F35" s="31"/>
      <c r="G35" s="32"/>
      <c r="H35" s="33"/>
      <c r="I35" s="33"/>
      <c r="J35" s="33"/>
      <c r="K35" s="33"/>
      <c r="L35" s="33"/>
      <c r="M35" s="33"/>
      <c r="N35" s="33"/>
      <c r="O35" s="33"/>
      <c r="P35" s="33"/>
      <c r="Q35" s="33"/>
      <c r="R35" s="33"/>
      <c r="S35" s="34"/>
    </row>
    <row r="36" spans="1:19" ht="15.75" x14ac:dyDescent="0.25">
      <c r="A36" s="18"/>
      <c r="B36" s="18"/>
      <c r="C36" s="17"/>
      <c r="E36" s="43" t="s">
        <v>24</v>
      </c>
      <c r="F36" s="43"/>
      <c r="G36" s="44">
        <f>G23+G34</f>
        <v>-16177.739999999994</v>
      </c>
      <c r="H36" s="44">
        <f>H23+H34</f>
        <v>2766.4500000000044</v>
      </c>
      <c r="I36" s="44">
        <f>I23+I34</f>
        <v>124480.62999999999</v>
      </c>
      <c r="J36" s="44">
        <f>J23+J34</f>
        <v>-29304.300000000003</v>
      </c>
      <c r="K36" s="44">
        <f>K23+K34</f>
        <v>-28681.19</v>
      </c>
      <c r="L36" s="44">
        <f>L23+L34</f>
        <v>-61211.32</v>
      </c>
      <c r="M36" s="44">
        <f>M23+M34</f>
        <v>-29185.040000000001</v>
      </c>
      <c r="N36" s="44">
        <f>N23+N34</f>
        <v>-29341.350000000002</v>
      </c>
      <c r="O36" s="44">
        <f>O23+O34</f>
        <v>-28123.309999999998</v>
      </c>
      <c r="P36" s="44">
        <f>P23+P34</f>
        <v>-29001.439999999999</v>
      </c>
      <c r="Q36" s="44">
        <f>Q23+Q34</f>
        <v>-29910.55</v>
      </c>
      <c r="R36" s="44">
        <f>R23+R34</f>
        <v>-28985.97</v>
      </c>
      <c r="S36" s="45">
        <f>S23+S34</f>
        <v>-182675.12999999998</v>
      </c>
    </row>
    <row r="37" spans="1:19" ht="15.75" x14ac:dyDescent="0.25">
      <c r="A37" s="18"/>
      <c r="B37" s="18"/>
      <c r="C37" s="17"/>
      <c r="E37" s="46"/>
      <c r="F37" s="46"/>
      <c r="G37" s="39"/>
      <c r="H37" s="39"/>
      <c r="I37" s="39"/>
      <c r="J37" s="39"/>
      <c r="K37" s="39"/>
      <c r="L37" s="39"/>
      <c r="M37" s="39"/>
      <c r="N37" s="39"/>
      <c r="O37" s="39"/>
      <c r="P37" s="39"/>
      <c r="Q37" s="39"/>
      <c r="R37" s="39"/>
      <c r="S37" s="40"/>
    </row>
    <row r="38" spans="1:19" ht="17.25" x14ac:dyDescent="0.3">
      <c r="A38" s="18"/>
      <c r="B38" s="18"/>
      <c r="C38" s="17"/>
      <c r="E38" s="41" t="s">
        <v>25</v>
      </c>
      <c r="F38" s="41"/>
      <c r="G38" s="47"/>
      <c r="H38" s="47"/>
      <c r="I38" s="47"/>
      <c r="J38" s="47"/>
      <c r="K38" s="47"/>
      <c r="L38" s="47"/>
      <c r="M38" s="47"/>
      <c r="N38" s="47"/>
      <c r="O38" s="47"/>
      <c r="P38" s="47"/>
      <c r="Q38" s="47"/>
      <c r="R38" s="47"/>
      <c r="S38" s="48"/>
    </row>
    <row r="39" spans="1:19" x14ac:dyDescent="0.25">
      <c r="A39" s="18"/>
      <c r="B39" s="18"/>
      <c r="C39" s="17">
        <v>46</v>
      </c>
      <c r="E39" s="31" t="str">
        <f>"Gain/Loss on Asset Disposal"</f>
        <v>Gain/Loss on Asset Disposal</v>
      </c>
      <c r="F39" s="31"/>
      <c r="G39" s="32">
        <v>0</v>
      </c>
      <c r="H39" s="33">
        <v>0</v>
      </c>
      <c r="I39" s="33">
        <v>0</v>
      </c>
      <c r="J39" s="33">
        <v>0</v>
      </c>
      <c r="K39" s="33">
        <v>0</v>
      </c>
      <c r="L39" s="33">
        <v>0</v>
      </c>
      <c r="M39" s="33">
        <v>0</v>
      </c>
      <c r="N39" s="33">
        <v>0</v>
      </c>
      <c r="O39" s="33">
        <v>0</v>
      </c>
      <c r="P39" s="33">
        <v>0</v>
      </c>
      <c r="Q39" s="33">
        <v>0</v>
      </c>
      <c r="R39" s="33">
        <v>0</v>
      </c>
      <c r="S39" s="34">
        <v>0</v>
      </c>
    </row>
    <row r="40" spans="1:19" x14ac:dyDescent="0.25">
      <c r="A40" s="18"/>
      <c r="B40" s="18"/>
      <c r="C40" s="17">
        <v>42</v>
      </c>
      <c r="E40" s="31" t="str">
        <f>"Other Expenses"</f>
        <v>Other Expenses</v>
      </c>
      <c r="F40" s="31"/>
      <c r="G40" s="32">
        <v>0</v>
      </c>
      <c r="H40" s="33">
        <v>0</v>
      </c>
      <c r="I40" s="33">
        <v>-757.12</v>
      </c>
      <c r="J40" s="33">
        <v>0</v>
      </c>
      <c r="K40" s="33">
        <v>0</v>
      </c>
      <c r="L40" s="33">
        <v>0</v>
      </c>
      <c r="M40" s="33">
        <v>0</v>
      </c>
      <c r="N40" s="33">
        <v>0</v>
      </c>
      <c r="O40" s="33">
        <v>0</v>
      </c>
      <c r="P40" s="33">
        <v>0</v>
      </c>
      <c r="Q40" s="33">
        <v>0</v>
      </c>
      <c r="R40" s="33">
        <v>0</v>
      </c>
      <c r="S40" s="34">
        <v>-757.12</v>
      </c>
    </row>
    <row r="41" spans="1:19" x14ac:dyDescent="0.25">
      <c r="A41" s="18"/>
      <c r="B41" s="18"/>
      <c r="C41" s="17">
        <v>43</v>
      </c>
      <c r="E41" s="31" t="str">
        <f>"Other Income"</f>
        <v>Other Income</v>
      </c>
      <c r="F41" s="31"/>
      <c r="G41" s="32">
        <v>0</v>
      </c>
      <c r="H41" s="33">
        <v>0</v>
      </c>
      <c r="I41" s="33">
        <v>0</v>
      </c>
      <c r="J41" s="33">
        <v>0</v>
      </c>
      <c r="K41" s="33">
        <v>0</v>
      </c>
      <c r="L41" s="33">
        <v>0</v>
      </c>
      <c r="M41" s="33">
        <v>0</v>
      </c>
      <c r="N41" s="33">
        <v>0</v>
      </c>
      <c r="O41" s="33">
        <v>0</v>
      </c>
      <c r="P41" s="33">
        <v>0</v>
      </c>
      <c r="Q41" s="33">
        <v>0</v>
      </c>
      <c r="R41" s="33">
        <v>0</v>
      </c>
      <c r="S41" s="34">
        <v>0</v>
      </c>
    </row>
    <row r="42" spans="1:19" x14ac:dyDescent="0.25">
      <c r="A42" s="18"/>
      <c r="B42" s="18"/>
      <c r="C42" s="17"/>
      <c r="E42" s="35" t="s">
        <v>26</v>
      </c>
      <c r="F42" s="35"/>
      <c r="G42" s="36">
        <f>SUM(G39:G41)</f>
        <v>0</v>
      </c>
      <c r="H42" s="36">
        <f>SUM(H39:H41)</f>
        <v>0</v>
      </c>
      <c r="I42" s="36">
        <f>SUM(I39:I41)</f>
        <v>-757.12</v>
      </c>
      <c r="J42" s="36">
        <f>SUM(J39:J41)</f>
        <v>0</v>
      </c>
      <c r="K42" s="36">
        <f>SUM(K39:K41)</f>
        <v>0</v>
      </c>
      <c r="L42" s="36">
        <f>SUM(L39:L41)</f>
        <v>0</v>
      </c>
      <c r="M42" s="36">
        <f>SUM(M39:M41)</f>
        <v>0</v>
      </c>
      <c r="N42" s="36">
        <f>SUM(N39:N41)</f>
        <v>0</v>
      </c>
      <c r="O42" s="36">
        <f>SUM(O39:O41)</f>
        <v>0</v>
      </c>
      <c r="P42" s="36">
        <f>SUM(P39:P41)</f>
        <v>0</v>
      </c>
      <c r="Q42" s="36">
        <f>SUM(Q39:Q41)</f>
        <v>0</v>
      </c>
      <c r="R42" s="36">
        <f>SUM(R39:R41)</f>
        <v>0</v>
      </c>
      <c r="S42" s="37">
        <f>SUM(S39:S41)</f>
        <v>-757.12</v>
      </c>
    </row>
    <row r="43" spans="1:19" x14ac:dyDescent="0.25">
      <c r="A43" s="18"/>
      <c r="B43" s="18"/>
      <c r="C43" s="17"/>
      <c r="E43" s="31"/>
      <c r="F43" s="31"/>
      <c r="G43" s="32"/>
      <c r="H43" s="33"/>
      <c r="I43" s="33"/>
      <c r="J43" s="33"/>
      <c r="K43" s="33"/>
      <c r="L43" s="33"/>
      <c r="M43" s="33"/>
      <c r="N43" s="33"/>
      <c r="O43" s="33"/>
      <c r="P43" s="33"/>
      <c r="Q43" s="33"/>
      <c r="R43" s="33"/>
      <c r="S43" s="34"/>
    </row>
    <row r="44" spans="1:19" ht="15.75" x14ac:dyDescent="0.25">
      <c r="A44" s="18"/>
      <c r="B44" s="18"/>
      <c r="C44" s="17"/>
      <c r="E44" s="43" t="s">
        <v>27</v>
      </c>
      <c r="F44" s="43"/>
      <c r="G44" s="44">
        <f>G36+G42</f>
        <v>-16177.739999999994</v>
      </c>
      <c r="H44" s="44">
        <f>H36+H42</f>
        <v>2766.4500000000044</v>
      </c>
      <c r="I44" s="44">
        <f>I36+I42</f>
        <v>123723.51</v>
      </c>
      <c r="J44" s="44">
        <f>J36+J42</f>
        <v>-29304.300000000003</v>
      </c>
      <c r="K44" s="44">
        <f>K36+K42</f>
        <v>-28681.19</v>
      </c>
      <c r="L44" s="44">
        <f>L36+L42</f>
        <v>-61211.32</v>
      </c>
      <c r="M44" s="44">
        <f>M36+M42</f>
        <v>-29185.040000000001</v>
      </c>
      <c r="N44" s="44">
        <f>N36+N42</f>
        <v>-29341.350000000002</v>
      </c>
      <c r="O44" s="44">
        <f>O36+O42</f>
        <v>-28123.309999999998</v>
      </c>
      <c r="P44" s="44">
        <f>P36+P42</f>
        <v>-29001.439999999999</v>
      </c>
      <c r="Q44" s="44">
        <f>Q36+Q42</f>
        <v>-29910.55</v>
      </c>
      <c r="R44" s="44">
        <f>R36+R42</f>
        <v>-28985.97</v>
      </c>
      <c r="S44" s="45">
        <f>S36+S42</f>
        <v>-183432.24999999997</v>
      </c>
    </row>
    <row r="45" spans="1:19" x14ac:dyDescent="0.25">
      <c r="A45" s="18"/>
      <c r="B45" s="18"/>
      <c r="C45" s="17"/>
      <c r="E45" s="31"/>
      <c r="F45" s="31"/>
      <c r="G45" s="32"/>
      <c r="H45" s="33"/>
      <c r="I45" s="33"/>
      <c r="J45" s="33"/>
      <c r="K45" s="33"/>
      <c r="L45" s="33"/>
      <c r="M45" s="33"/>
      <c r="N45" s="33"/>
      <c r="O45" s="33"/>
      <c r="P45" s="33"/>
      <c r="Q45" s="33"/>
      <c r="R45" s="33"/>
      <c r="S45" s="34"/>
    </row>
    <row r="46" spans="1:19" ht="17.25" x14ac:dyDescent="0.3">
      <c r="A46" s="18"/>
      <c r="B46" s="18"/>
      <c r="C46" s="17"/>
      <c r="E46" s="41" t="str">
        <f>"Income Tax Expense"</f>
        <v>Income Tax Expense</v>
      </c>
      <c r="F46" s="41"/>
      <c r="G46" s="49"/>
      <c r="H46" s="50"/>
      <c r="I46" s="50"/>
      <c r="J46" s="50"/>
      <c r="K46" s="50"/>
      <c r="L46" s="50"/>
      <c r="M46" s="50"/>
      <c r="N46" s="50"/>
      <c r="O46" s="50"/>
      <c r="P46" s="50"/>
      <c r="Q46" s="50"/>
      <c r="R46" s="50"/>
      <c r="S46" s="51"/>
    </row>
    <row r="47" spans="1:19" x14ac:dyDescent="0.25">
      <c r="A47" s="18"/>
      <c r="B47" s="18"/>
      <c r="C47" s="17">
        <v>41</v>
      </c>
      <c r="E47" s="31" t="str">
        <f>"Income Tax Expense"</f>
        <v>Income Tax Expense</v>
      </c>
      <c r="F47" s="31"/>
      <c r="G47" s="32">
        <v>0</v>
      </c>
      <c r="H47" s="33">
        <v>0</v>
      </c>
      <c r="I47" s="33">
        <v>0</v>
      </c>
      <c r="J47" s="33">
        <v>0</v>
      </c>
      <c r="K47" s="33">
        <v>0</v>
      </c>
      <c r="L47" s="33">
        <v>0</v>
      </c>
      <c r="M47" s="33">
        <v>0</v>
      </c>
      <c r="N47" s="33">
        <v>0</v>
      </c>
      <c r="O47" s="33">
        <v>0</v>
      </c>
      <c r="P47" s="33">
        <v>0</v>
      </c>
      <c r="Q47" s="33">
        <v>0</v>
      </c>
      <c r="R47" s="33">
        <v>0</v>
      </c>
      <c r="S47" s="34">
        <v>0</v>
      </c>
    </row>
    <row r="48" spans="1:19" ht="17.25" x14ac:dyDescent="0.3">
      <c r="A48" s="18"/>
      <c r="B48" s="18"/>
      <c r="C48" s="17"/>
      <c r="E48" s="42"/>
      <c r="F48" s="42"/>
      <c r="G48" s="32"/>
      <c r="H48" s="33"/>
      <c r="I48" s="33"/>
      <c r="J48" s="33"/>
      <c r="K48" s="33"/>
      <c r="L48" s="33"/>
      <c r="M48" s="33"/>
      <c r="N48" s="33"/>
      <c r="O48" s="33"/>
      <c r="P48" s="33"/>
      <c r="Q48" s="33"/>
      <c r="R48" s="33"/>
      <c r="S48" s="34"/>
    </row>
    <row r="49" spans="1:19" ht="19.5" thickBot="1" x14ac:dyDescent="0.35">
      <c r="A49" s="18"/>
      <c r="B49" s="18"/>
      <c r="C49" s="17"/>
      <c r="E49" s="52" t="s">
        <v>28</v>
      </c>
      <c r="F49" s="52"/>
      <c r="G49" s="53">
        <f>G44+G47</f>
        <v>-16177.739999999994</v>
      </c>
      <c r="H49" s="54">
        <f>H44+H47</f>
        <v>2766.4500000000044</v>
      </c>
      <c r="I49" s="54">
        <f>I44+I47</f>
        <v>123723.51</v>
      </c>
      <c r="J49" s="54">
        <f>J44+J47</f>
        <v>-29304.300000000003</v>
      </c>
      <c r="K49" s="54">
        <f>K44+K47</f>
        <v>-28681.19</v>
      </c>
      <c r="L49" s="54">
        <f>L44+L47</f>
        <v>-61211.32</v>
      </c>
      <c r="M49" s="54">
        <f>M44+M47</f>
        <v>-29185.040000000001</v>
      </c>
      <c r="N49" s="54">
        <f>N44+N47</f>
        <v>-29341.350000000002</v>
      </c>
      <c r="O49" s="54">
        <f>O44+O47</f>
        <v>-28123.309999999998</v>
      </c>
      <c r="P49" s="54">
        <f>P44+P47</f>
        <v>-29001.439999999999</v>
      </c>
      <c r="Q49" s="54">
        <f>Q44+Q47</f>
        <v>-29910.55</v>
      </c>
      <c r="R49" s="54">
        <f>R44+R47</f>
        <v>-28985.97</v>
      </c>
      <c r="S49" s="55">
        <f>S44+S47</f>
        <v>-183432.24999999997</v>
      </c>
    </row>
    <row r="50" spans="1:19" ht="15.75" thickTop="1" x14ac:dyDescent="0.25">
      <c r="A50" s="18"/>
      <c r="B50" s="18"/>
      <c r="C50" s="17"/>
      <c r="S50" s="19"/>
    </row>
    <row r="51" spans="1:19" x14ac:dyDescent="0.25">
      <c r="A51" s="18"/>
      <c r="B51" s="18"/>
      <c r="C51" s="17"/>
      <c r="S51" s="19"/>
    </row>
    <row r="52" spans="1:19" x14ac:dyDescent="0.25">
      <c r="A52" s="18"/>
      <c r="B52" s="18"/>
      <c r="C52" s="17"/>
      <c r="S52" s="19"/>
    </row>
    <row r="53" spans="1:19" x14ac:dyDescent="0.25">
      <c r="A53" s="18"/>
      <c r="B53" s="18"/>
      <c r="C53" s="17"/>
      <c r="S53" s="19"/>
    </row>
    <row r="54" spans="1:19" x14ac:dyDescent="0.25">
      <c r="A54" s="18"/>
      <c r="B54" s="18"/>
      <c r="C54" s="17"/>
      <c r="S54" s="19"/>
    </row>
    <row r="55" spans="1:19" x14ac:dyDescent="0.25">
      <c r="A55" s="18"/>
      <c r="B55" s="18"/>
      <c r="C55" s="17"/>
      <c r="S55" s="19"/>
    </row>
    <row r="56" spans="1:19" x14ac:dyDescent="0.25">
      <c r="A56" s="18"/>
      <c r="B56" s="18"/>
      <c r="C56" s="17"/>
      <c r="S56" s="19"/>
    </row>
    <row r="57" spans="1:19" x14ac:dyDescent="0.25">
      <c r="A57" s="18"/>
      <c r="B57" s="18"/>
      <c r="C57" s="17"/>
      <c r="S57" s="19"/>
    </row>
    <row r="58" spans="1:19" x14ac:dyDescent="0.25">
      <c r="A58" s="18"/>
      <c r="B58" s="18"/>
      <c r="C58" s="17"/>
      <c r="S58" s="19"/>
    </row>
    <row r="59" spans="1:19" x14ac:dyDescent="0.25">
      <c r="A59" s="18"/>
      <c r="B59" s="18"/>
      <c r="C59" s="17"/>
      <c r="S59" s="19"/>
    </row>
    <row r="60" spans="1:19" x14ac:dyDescent="0.25">
      <c r="A60" s="18"/>
      <c r="B60" s="18"/>
      <c r="C60" s="17"/>
      <c r="S60" s="19"/>
    </row>
    <row r="61" spans="1:19" x14ac:dyDescent="0.25">
      <c r="A61" s="18"/>
      <c r="B61" s="18"/>
      <c r="C61" s="17"/>
      <c r="S61" s="19"/>
    </row>
    <row r="62" spans="1:19" x14ac:dyDescent="0.25">
      <c r="A62" s="18"/>
      <c r="B62" s="18"/>
      <c r="C62" s="17"/>
      <c r="S62" s="19"/>
    </row>
    <row r="63" spans="1:19" x14ac:dyDescent="0.25">
      <c r="A63" s="18"/>
      <c r="B63" s="18"/>
      <c r="C63" s="17"/>
      <c r="S63" s="19"/>
    </row>
    <row r="64" spans="1:19" x14ac:dyDescent="0.25">
      <c r="A64" s="18"/>
      <c r="B64" s="18"/>
      <c r="C64" s="17"/>
      <c r="S64" s="19"/>
    </row>
    <row r="65" spans="1:19" x14ac:dyDescent="0.25">
      <c r="A65" s="18"/>
      <c r="B65" s="18"/>
      <c r="C65" s="17"/>
      <c r="S65" s="19"/>
    </row>
    <row r="66" spans="1:19" x14ac:dyDescent="0.25">
      <c r="A66" s="18"/>
      <c r="B66" s="18"/>
      <c r="C66" s="17"/>
      <c r="S66" s="19"/>
    </row>
    <row r="67" spans="1:19" x14ac:dyDescent="0.25">
      <c r="A67" s="18"/>
      <c r="B67" s="18"/>
      <c r="C67" s="17"/>
      <c r="S67" s="19"/>
    </row>
    <row r="68" spans="1:19" x14ac:dyDescent="0.25">
      <c r="A68" s="18"/>
      <c r="B68" s="18"/>
      <c r="C68" s="17"/>
      <c r="S68" s="19"/>
    </row>
    <row r="69" spans="1:19" x14ac:dyDescent="0.25">
      <c r="A69" s="18"/>
      <c r="B69" s="18"/>
      <c r="C69" s="17"/>
      <c r="S69" s="19"/>
    </row>
    <row r="70" spans="1:19" x14ac:dyDescent="0.25">
      <c r="A70" s="18"/>
      <c r="B70" s="18"/>
      <c r="C70" s="17"/>
      <c r="S70" s="19"/>
    </row>
    <row r="71" spans="1:19" x14ac:dyDescent="0.25">
      <c r="A71" s="18"/>
      <c r="B71" s="18"/>
      <c r="C71" s="17"/>
      <c r="S71" s="19"/>
    </row>
    <row r="72" spans="1:19" x14ac:dyDescent="0.25">
      <c r="A72" s="18"/>
      <c r="B72" s="18"/>
      <c r="C72" s="17"/>
      <c r="S72" s="19"/>
    </row>
    <row r="73" spans="1:19" x14ac:dyDescent="0.25">
      <c r="A73" s="18"/>
      <c r="B73" s="18"/>
      <c r="C73" s="17"/>
      <c r="S73" s="19"/>
    </row>
    <row r="74" spans="1:19" x14ac:dyDescent="0.25">
      <c r="A74" s="18"/>
      <c r="B74" s="18"/>
      <c r="C74" s="17"/>
      <c r="S74" s="19"/>
    </row>
    <row r="75" spans="1:19" x14ac:dyDescent="0.25">
      <c r="A75" s="18"/>
      <c r="B75" s="18"/>
      <c r="C75" s="17"/>
      <c r="S75" s="19"/>
    </row>
    <row r="76" spans="1:19" x14ac:dyDescent="0.25">
      <c r="A76" s="18"/>
      <c r="B76" s="18"/>
      <c r="C76" s="17"/>
      <c r="S76" s="19"/>
    </row>
    <row r="77" spans="1:19" x14ac:dyDescent="0.25">
      <c r="A77" s="18"/>
      <c r="B77" s="18"/>
      <c r="C77" s="17"/>
      <c r="S77" s="19"/>
    </row>
    <row r="78" spans="1:19" x14ac:dyDescent="0.25">
      <c r="A78" s="18"/>
      <c r="B78" s="18"/>
      <c r="C78" s="17"/>
      <c r="S78" s="19"/>
    </row>
    <row r="79" spans="1:19" x14ac:dyDescent="0.25">
      <c r="A79" s="18"/>
      <c r="B79" s="18"/>
      <c r="C79" s="17"/>
      <c r="S79" s="19"/>
    </row>
    <row r="80" spans="1:19" x14ac:dyDescent="0.25">
      <c r="A80" s="18"/>
      <c r="B80" s="18"/>
      <c r="C80" s="17"/>
      <c r="S80" s="19"/>
    </row>
    <row r="81" spans="1:19" x14ac:dyDescent="0.25">
      <c r="A81" s="18"/>
      <c r="B81" s="18"/>
      <c r="C81" s="17"/>
      <c r="S81" s="19"/>
    </row>
    <row r="82" spans="1:19" x14ac:dyDescent="0.25">
      <c r="A82" s="18"/>
      <c r="B82" s="18"/>
      <c r="C82" s="17"/>
      <c r="S82" s="19"/>
    </row>
    <row r="83" spans="1:19" x14ac:dyDescent="0.25">
      <c r="A83" s="18"/>
      <c r="B83" s="18"/>
      <c r="C83" s="17"/>
      <c r="S83" s="19"/>
    </row>
    <row r="84" spans="1:19" x14ac:dyDescent="0.25">
      <c r="A84" s="18"/>
      <c r="B84" s="18"/>
      <c r="C84" s="17"/>
      <c r="S84" s="19"/>
    </row>
    <row r="85" spans="1:19" x14ac:dyDescent="0.25">
      <c r="A85" s="18"/>
      <c r="B85" s="18"/>
      <c r="C85" s="17"/>
      <c r="S85" s="19"/>
    </row>
    <row r="86" spans="1:19" x14ac:dyDescent="0.25">
      <c r="A86" s="18"/>
      <c r="B86" s="18"/>
      <c r="C86" s="17"/>
      <c r="S86" s="19"/>
    </row>
    <row r="87" spans="1:19" x14ac:dyDescent="0.25">
      <c r="A87" s="18"/>
      <c r="B87" s="18"/>
      <c r="C87" s="17"/>
      <c r="S87" s="19"/>
    </row>
    <row r="88" spans="1:19" x14ac:dyDescent="0.25">
      <c r="A88" s="18"/>
      <c r="B88" s="18"/>
      <c r="C88" s="17"/>
      <c r="S88" s="19"/>
    </row>
    <row r="89" spans="1:19" x14ac:dyDescent="0.25">
      <c r="A89" s="18"/>
      <c r="B89" s="18"/>
      <c r="C89" s="17"/>
      <c r="S89" s="19"/>
    </row>
    <row r="90" spans="1:19" x14ac:dyDescent="0.25">
      <c r="A90" s="18"/>
      <c r="B90" s="18"/>
      <c r="C90" s="17"/>
      <c r="S90" s="19"/>
    </row>
    <row r="91" spans="1:19" x14ac:dyDescent="0.25">
      <c r="A91" s="18"/>
      <c r="B91" s="18"/>
      <c r="C91" s="17"/>
      <c r="S91" s="19"/>
    </row>
    <row r="92" spans="1:19" x14ac:dyDescent="0.25">
      <c r="A92" s="18"/>
      <c r="B92" s="18"/>
      <c r="C92" s="17"/>
      <c r="S92" s="19"/>
    </row>
    <row r="93" spans="1:19" x14ac:dyDescent="0.25">
      <c r="A93" s="18"/>
      <c r="B93" s="18"/>
      <c r="C93" s="17"/>
      <c r="S93" s="19"/>
    </row>
    <row r="94" spans="1:19" x14ac:dyDescent="0.25">
      <c r="A94" s="18"/>
      <c r="B94" s="18"/>
      <c r="C94" s="17"/>
      <c r="S94" s="19"/>
    </row>
    <row r="95" spans="1:19" x14ac:dyDescent="0.25">
      <c r="A95" s="18"/>
      <c r="B95" s="18"/>
      <c r="C95" s="17"/>
      <c r="S95" s="19"/>
    </row>
    <row r="96" spans="1:19" x14ac:dyDescent="0.25">
      <c r="A96" s="18"/>
      <c r="B96" s="18"/>
      <c r="C96" s="17"/>
      <c r="S96" s="19"/>
    </row>
    <row r="97" spans="1:19" x14ac:dyDescent="0.25">
      <c r="A97" s="18"/>
      <c r="B97" s="18"/>
      <c r="C97" s="17"/>
      <c r="S97" s="19"/>
    </row>
    <row r="98" spans="1:19" x14ac:dyDescent="0.25">
      <c r="A98" s="18"/>
      <c r="B98" s="18"/>
      <c r="C98" s="17"/>
      <c r="S98" s="19"/>
    </row>
    <row r="99" spans="1:19" x14ac:dyDescent="0.25">
      <c r="A99" s="18"/>
      <c r="B99" s="18"/>
      <c r="C99" s="17"/>
      <c r="S99" s="19"/>
    </row>
    <row r="100" spans="1:19" x14ac:dyDescent="0.25">
      <c r="A100" s="18"/>
      <c r="B100" s="18"/>
      <c r="C100" s="17"/>
      <c r="S100" s="19"/>
    </row>
    <row r="101" spans="1:19" x14ac:dyDescent="0.25">
      <c r="A101" s="18"/>
      <c r="B101" s="18"/>
      <c r="C101" s="17"/>
      <c r="S101" s="19"/>
    </row>
    <row r="102" spans="1:19" x14ac:dyDescent="0.25">
      <c r="A102" s="18"/>
      <c r="B102" s="18"/>
      <c r="C102" s="17"/>
      <c r="S102" s="19"/>
    </row>
    <row r="103" spans="1:19" x14ac:dyDescent="0.25">
      <c r="A103" s="18"/>
      <c r="B103" s="18"/>
      <c r="C103" s="17"/>
      <c r="S103" s="19"/>
    </row>
    <row r="104" spans="1:19" x14ac:dyDescent="0.25">
      <c r="A104" s="18"/>
      <c r="B104" s="18"/>
      <c r="C104" s="17"/>
      <c r="S104" s="19"/>
    </row>
    <row r="105" spans="1:19" x14ac:dyDescent="0.25">
      <c r="A105" s="18"/>
      <c r="B105" s="18"/>
      <c r="C105" s="17"/>
      <c r="S105" s="19"/>
    </row>
    <row r="106" spans="1:19" x14ac:dyDescent="0.25">
      <c r="A106" s="18"/>
      <c r="B106" s="18"/>
      <c r="C106" s="17"/>
      <c r="S106" s="19"/>
    </row>
    <row r="107" spans="1:19" x14ac:dyDescent="0.25">
      <c r="A107" s="18"/>
      <c r="B107" s="18"/>
      <c r="C107" s="17"/>
      <c r="S107" s="19"/>
    </row>
    <row r="108" spans="1:19" x14ac:dyDescent="0.25">
      <c r="A108" s="18"/>
      <c r="B108" s="18"/>
      <c r="C108" s="17"/>
      <c r="S108" s="19"/>
    </row>
    <row r="109" spans="1:19" x14ac:dyDescent="0.25">
      <c r="A109" s="18"/>
      <c r="B109" s="18"/>
      <c r="C109" s="17"/>
      <c r="S109" s="19"/>
    </row>
    <row r="110" spans="1:19" x14ac:dyDescent="0.25">
      <c r="A110" s="18"/>
      <c r="B110" s="18"/>
      <c r="C110" s="17"/>
      <c r="S110" s="19"/>
    </row>
    <row r="111" spans="1:19" x14ac:dyDescent="0.25">
      <c r="A111" s="18"/>
      <c r="B111" s="18"/>
      <c r="C111" s="17"/>
      <c r="S111" s="19"/>
    </row>
    <row r="112" spans="1:19" x14ac:dyDescent="0.25">
      <c r="A112" s="18"/>
      <c r="B112" s="18"/>
      <c r="C112" s="17"/>
      <c r="S112" s="19"/>
    </row>
    <row r="113" spans="1:19" x14ac:dyDescent="0.25">
      <c r="A113" s="18"/>
      <c r="B113" s="18"/>
      <c r="C113" s="17"/>
      <c r="S113" s="19"/>
    </row>
    <row r="114" spans="1:19" x14ac:dyDescent="0.25">
      <c r="A114" s="18"/>
      <c r="B114" s="18"/>
      <c r="C114" s="17"/>
      <c r="S114" s="19"/>
    </row>
    <row r="115" spans="1:19" x14ac:dyDescent="0.25">
      <c r="A115" s="18"/>
      <c r="B115" s="18"/>
      <c r="C115" s="17"/>
      <c r="S115" s="19"/>
    </row>
    <row r="116" spans="1:19" x14ac:dyDescent="0.25">
      <c r="A116" s="18"/>
      <c r="B116" s="18"/>
      <c r="C116" s="17"/>
      <c r="S116" s="19"/>
    </row>
    <row r="117" spans="1:19" x14ac:dyDescent="0.25">
      <c r="A117" s="18"/>
      <c r="B117" s="18"/>
      <c r="C117" s="17"/>
      <c r="S117" s="19"/>
    </row>
    <row r="118" spans="1:19" x14ac:dyDescent="0.25">
      <c r="A118" s="18"/>
      <c r="B118" s="18"/>
      <c r="C118" s="17"/>
      <c r="S118" s="19"/>
    </row>
    <row r="119" spans="1:19" x14ac:dyDescent="0.25">
      <c r="A119" s="18"/>
      <c r="B119" s="18"/>
      <c r="C119" s="17"/>
      <c r="S119" s="19"/>
    </row>
    <row r="120" spans="1:19" x14ac:dyDescent="0.25">
      <c r="A120" s="18"/>
      <c r="B120" s="18"/>
      <c r="C120" s="17"/>
      <c r="S120" s="19"/>
    </row>
    <row r="121" spans="1:19" x14ac:dyDescent="0.25">
      <c r="A121" s="18"/>
      <c r="B121" s="18"/>
      <c r="C121" s="17"/>
      <c r="S121" s="19"/>
    </row>
    <row r="122" spans="1:19" x14ac:dyDescent="0.25">
      <c r="A122" s="18"/>
      <c r="B122" s="18"/>
      <c r="C122" s="17"/>
      <c r="S122" s="19"/>
    </row>
    <row r="123" spans="1:19" x14ac:dyDescent="0.25">
      <c r="A123" s="18"/>
      <c r="B123" s="18"/>
      <c r="C123" s="17"/>
      <c r="S123" s="19"/>
    </row>
    <row r="124" spans="1:19" x14ac:dyDescent="0.25">
      <c r="A124" s="18"/>
      <c r="B124" s="18"/>
      <c r="C124" s="17"/>
      <c r="S124" s="19"/>
    </row>
    <row r="125" spans="1:19" x14ac:dyDescent="0.25">
      <c r="A125" s="18"/>
      <c r="B125" s="18"/>
      <c r="C125" s="17"/>
      <c r="S125" s="19"/>
    </row>
    <row r="126" spans="1:19" x14ac:dyDescent="0.25">
      <c r="A126" s="18"/>
      <c r="B126" s="18"/>
      <c r="C126" s="17"/>
      <c r="S126" s="19"/>
    </row>
    <row r="127" spans="1:19" x14ac:dyDescent="0.25">
      <c r="A127" s="18"/>
      <c r="B127" s="18"/>
      <c r="C127" s="17"/>
      <c r="S127" s="19"/>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'000'!G16:R16</xm:f>
              <xm:sqref>F16</xm:sqref>
            </x14:sparkline>
            <x14:sparkline>
              <xm:f>'000'!G17:R17</xm:f>
              <xm:sqref>F17</xm:sqref>
            </x14:sparkline>
            <x14:sparkline>
              <xm:f>'000'!G18:R18</xm:f>
              <xm:sqref>F18</xm:sqref>
            </x14:sparkline>
            <x14:sparkline>
              <xm:f>'000'!G19:R19</xm:f>
              <xm:sqref>F19</xm:sqref>
            </x14:sparkline>
            <x14:sparkline>
              <xm:f>'000'!G20:R20</xm:f>
              <xm:sqref>F20</xm:sqref>
            </x14:sparkline>
            <x14:sparkline>
              <xm:f>'000'!G21:R21</xm:f>
              <xm:sqref>F21</xm:sqref>
            </x14:sparkline>
            <x14:sparkline>
              <xm:f>'000'!G22:R22</xm:f>
              <xm:sqref>F22</xm:sqref>
            </x14:sparkline>
            <x14:sparkline>
              <xm:f>'000'!G23:R23</xm:f>
              <xm:sqref>F23</xm:sqref>
            </x14:sparkline>
            <x14:sparkline>
              <xm:f>'000'!G24:R24</xm:f>
              <xm:sqref>F24</xm:sqref>
            </x14:sparkline>
            <x14:sparkline>
              <xm:f>'000'!G25:R25</xm:f>
              <xm:sqref>F25</xm:sqref>
            </x14:sparkline>
            <x14:sparkline>
              <xm:f>'000'!G26:R26</xm:f>
              <xm:sqref>F26</xm:sqref>
            </x14:sparkline>
            <x14:sparkline>
              <xm:f>'000'!G27:R27</xm:f>
              <xm:sqref>F27</xm:sqref>
            </x14:sparkline>
            <x14:sparkline>
              <xm:f>'000'!G28:R28</xm:f>
              <xm:sqref>F28</xm:sqref>
            </x14:sparkline>
            <x14:sparkline>
              <xm:f>'000'!G29:R29</xm:f>
              <xm:sqref>F29</xm:sqref>
            </x14:sparkline>
            <x14:sparkline>
              <xm:f>'000'!G30:R30</xm:f>
              <xm:sqref>F30</xm:sqref>
            </x14:sparkline>
            <x14:sparkline>
              <xm:f>'000'!G31:R31</xm:f>
              <xm:sqref>F31</xm:sqref>
            </x14:sparkline>
            <x14:sparkline>
              <xm:f>'000'!G32:R32</xm:f>
              <xm:sqref>F32</xm:sqref>
            </x14:sparkline>
            <x14:sparkline>
              <xm:f>'000'!G33:R33</xm:f>
              <xm:sqref>F33</xm:sqref>
            </x14:sparkline>
            <x14:sparkline>
              <xm:f>'000'!G34:R34</xm:f>
              <xm:sqref>F34</xm:sqref>
            </x14:sparkline>
            <x14:sparkline>
              <xm:f>'000'!G35:R35</xm:f>
              <xm:sqref>F35</xm:sqref>
            </x14:sparkline>
            <x14:sparkline>
              <xm:f>'000'!G36:R36</xm:f>
              <xm:sqref>F36</xm:sqref>
            </x14:sparkline>
            <x14:sparkline>
              <xm:f>'000'!G37:R37</xm:f>
              <xm:sqref>F37</xm:sqref>
            </x14:sparkline>
            <x14:sparkline>
              <xm:f>'000'!G38:R38</xm:f>
              <xm:sqref>F38</xm:sqref>
            </x14:sparkline>
            <x14:sparkline>
              <xm:f>'000'!G39:R39</xm:f>
              <xm:sqref>F39</xm:sqref>
            </x14:sparkline>
            <x14:sparkline>
              <xm:f>'000'!G40:R40</xm:f>
              <xm:sqref>F40</xm:sqref>
            </x14:sparkline>
            <x14:sparkline>
              <xm:f>'000'!G41:R41</xm:f>
              <xm:sqref>F41</xm:sqref>
            </x14:sparkline>
            <x14:sparkline>
              <xm:f>'000'!G42:R42</xm:f>
              <xm:sqref>F42</xm:sqref>
            </x14:sparkline>
            <x14:sparkline>
              <xm:f>'000'!G43:R43</xm:f>
              <xm:sqref>F43</xm:sqref>
            </x14:sparkline>
            <x14:sparkline>
              <xm:f>'000'!G44:R44</xm:f>
              <xm:sqref>F44</xm:sqref>
            </x14:sparkline>
            <x14:sparkline>
              <xm:f>'000'!G45:R45</xm:f>
              <xm:sqref>F45</xm:sqref>
            </x14:sparkline>
            <x14:sparkline>
              <xm:f>'000'!G46:R46</xm:f>
              <xm:sqref>F46</xm:sqref>
            </x14:sparkline>
            <x14:sparkline>
              <xm:f>'000'!G47:R47</xm:f>
              <xm:sqref>F47</xm:sqref>
            </x14:sparkline>
            <x14:sparkline>
              <xm:f>'000'!G48:R48</xm:f>
              <xm:sqref>F48</xm:sqref>
            </x14:sparkline>
            <x14:sparkline>
              <xm:f>'000'!G49:R49</xm:f>
              <xm:sqref>F49</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3" width="9.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8" t="s">
        <v>791</v>
      </c>
      <c r="B1" s="18" t="s">
        <v>31</v>
      </c>
      <c r="C1" s="17" t="s">
        <v>11</v>
      </c>
      <c r="D1" s="18"/>
      <c r="E1" s="18" t="s">
        <v>12</v>
      </c>
      <c r="F1" s="18"/>
      <c r="G1" s="18" t="s">
        <v>13</v>
      </c>
      <c r="H1" s="18" t="s">
        <v>13</v>
      </c>
      <c r="I1" s="18" t="s">
        <v>13</v>
      </c>
      <c r="J1" s="18" t="s">
        <v>13</v>
      </c>
      <c r="K1" s="18" t="s">
        <v>13</v>
      </c>
      <c r="L1" s="18" t="s">
        <v>13</v>
      </c>
      <c r="M1" s="18" t="s">
        <v>13</v>
      </c>
      <c r="N1" s="18" t="s">
        <v>13</v>
      </c>
      <c r="O1" s="18" t="s">
        <v>13</v>
      </c>
      <c r="P1" s="18" t="s">
        <v>13</v>
      </c>
      <c r="Q1" s="18" t="s">
        <v>13</v>
      </c>
      <c r="R1" s="18" t="s">
        <v>13</v>
      </c>
      <c r="S1" s="18" t="s">
        <v>13</v>
      </c>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row>
    <row r="2" spans="1:59" hidden="1" x14ac:dyDescent="0.25">
      <c r="A2" s="18" t="s">
        <v>11</v>
      </c>
      <c r="B2" s="56" t="s">
        <v>32</v>
      </c>
      <c r="C2" s="57" t="str">
        <f>"100"</f>
        <v>100</v>
      </c>
      <c r="D2" s="18"/>
      <c r="E2" s="18"/>
      <c r="F2" s="18"/>
      <c r="G2" s="18" t="s">
        <v>14</v>
      </c>
      <c r="H2" s="18" t="s">
        <v>14</v>
      </c>
      <c r="I2" s="18" t="s">
        <v>14</v>
      </c>
      <c r="J2" s="18" t="s">
        <v>14</v>
      </c>
      <c r="K2" s="18" t="s">
        <v>14</v>
      </c>
      <c r="L2" s="18" t="s">
        <v>14</v>
      </c>
      <c r="M2" s="18" t="s">
        <v>14</v>
      </c>
      <c r="N2" s="18" t="s">
        <v>14</v>
      </c>
      <c r="O2" s="18" t="s">
        <v>14</v>
      </c>
      <c r="P2" s="18" t="s">
        <v>14</v>
      </c>
      <c r="Q2" s="18" t="s">
        <v>14</v>
      </c>
      <c r="R2" s="18" t="s">
        <v>14</v>
      </c>
      <c r="S2" s="18" t="s">
        <v>33</v>
      </c>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row>
    <row r="3" spans="1:59" x14ac:dyDescent="0.25">
      <c r="A3" s="18"/>
      <c r="B3" s="18"/>
      <c r="C3" s="17"/>
      <c r="S3" s="19"/>
    </row>
    <row r="4" spans="1:59" ht="22.5" x14ac:dyDescent="0.3">
      <c r="A4" s="18"/>
      <c r="B4" s="18"/>
      <c r="C4" s="17"/>
      <c r="E4" s="60"/>
      <c r="F4" s="60"/>
      <c r="S4" s="19"/>
    </row>
    <row r="5" spans="1:59" ht="22.5" x14ac:dyDescent="0.3">
      <c r="A5" s="18"/>
      <c r="B5" s="18"/>
      <c r="C5" s="17"/>
      <c r="E5" s="60" t="s">
        <v>15</v>
      </c>
      <c r="F5" s="60"/>
      <c r="S5" s="19"/>
    </row>
    <row r="6" spans="1:59" ht="22.5" x14ac:dyDescent="0.3">
      <c r="A6" s="18"/>
      <c r="B6" s="18"/>
      <c r="C6" s="17"/>
      <c r="E6" s="60" t="s">
        <v>16</v>
      </c>
      <c r="F6" s="60" t="str">
        <f>Year</f>
        <v>2016</v>
      </c>
      <c r="S6" s="19"/>
    </row>
    <row r="7" spans="1:59" ht="22.5" x14ac:dyDescent="0.3">
      <c r="A7" s="18"/>
      <c r="B7" s="18" t="str">
        <f>IF(Separate_sheet="","Hide","Show")</f>
        <v>Show</v>
      </c>
      <c r="C7" s="17"/>
      <c r="E7" s="60" t="str">
        <f>"Administration"</f>
        <v>Administration</v>
      </c>
      <c r="F7" s="60" t="str">
        <f>C2</f>
        <v>100</v>
      </c>
      <c r="H7" s="60"/>
      <c r="S7" s="19"/>
    </row>
    <row r="8" spans="1:59" ht="22.5" hidden="1" x14ac:dyDescent="0.3">
      <c r="A8" s="18" t="s">
        <v>34</v>
      </c>
      <c r="B8" s="18" t="s">
        <v>35</v>
      </c>
      <c r="C8" s="17" t="str">
        <f>IF(Separate_sheet=B8,C2,"*")</f>
        <v>100</v>
      </c>
      <c r="E8" s="60"/>
      <c r="F8" s="60"/>
      <c r="G8" s="60"/>
      <c r="S8" s="19"/>
    </row>
    <row r="9" spans="1:59" ht="22.5" hidden="1" x14ac:dyDescent="0.3">
      <c r="A9" s="18" t="s">
        <v>34</v>
      </c>
      <c r="B9" s="18" t="s">
        <v>36</v>
      </c>
      <c r="C9" s="17" t="str">
        <f>IF(Separate_sheet=B9,C2,"*")</f>
        <v>*</v>
      </c>
      <c r="E9" s="60"/>
      <c r="F9" s="60"/>
      <c r="G9" s="60"/>
      <c r="S9" s="19"/>
    </row>
    <row r="10" spans="1:59" ht="22.5" hidden="1" x14ac:dyDescent="0.3">
      <c r="A10" s="18" t="s">
        <v>34</v>
      </c>
      <c r="B10" s="18" t="s">
        <v>37</v>
      </c>
      <c r="C10" s="17" t="str">
        <f>IF(Separate_sheet=B10,C2,"*")</f>
        <v>*</v>
      </c>
      <c r="E10" s="60"/>
      <c r="F10" s="60"/>
      <c r="G10" s="60"/>
      <c r="S10" s="19"/>
    </row>
    <row r="11" spans="1:59" x14ac:dyDescent="0.25">
      <c r="A11" s="18"/>
      <c r="B11" s="18"/>
      <c r="C11" s="17"/>
      <c r="S11" s="19"/>
    </row>
    <row r="12" spans="1:59" ht="18.75" x14ac:dyDescent="0.3">
      <c r="A12" s="18"/>
      <c r="B12" s="18"/>
      <c r="C12" s="17"/>
      <c r="G12" s="21" t="str">
        <f>TEXT(G13,"MMMM")</f>
        <v>January</v>
      </c>
      <c r="H12" s="22" t="str">
        <f>TEXT(H13,"MMMM")</f>
        <v>February</v>
      </c>
      <c r="I12" s="22" t="str">
        <f>TEXT(I13,"MMMM")</f>
        <v>March</v>
      </c>
      <c r="J12" s="22" t="str">
        <f>TEXT(J13,"MMMM")</f>
        <v>April</v>
      </c>
      <c r="K12" s="22" t="str">
        <f>TEXT(K13,"MMMM")</f>
        <v>May</v>
      </c>
      <c r="L12" s="22" t="str">
        <f>TEXT(L13,"MMMM")</f>
        <v>June</v>
      </c>
      <c r="M12" s="22" t="str">
        <f>TEXT(M13,"MMMM")</f>
        <v>July</v>
      </c>
      <c r="N12" s="22" t="str">
        <f>TEXT(N13,"MMMM")</f>
        <v>August</v>
      </c>
      <c r="O12" s="22" t="str">
        <f>TEXT(O13,"MMMM")</f>
        <v>September</v>
      </c>
      <c r="P12" s="22" t="str">
        <f>TEXT(P13,"MMMM")</f>
        <v>October</v>
      </c>
      <c r="Q12" s="22" t="str">
        <f>TEXT(Q13,"MMMM")</f>
        <v>November</v>
      </c>
      <c r="R12" s="22" t="str">
        <f>TEXT(R13,"MMMM")</f>
        <v>December</v>
      </c>
      <c r="S12" s="23" t="str">
        <f>F6</f>
        <v>2016</v>
      </c>
    </row>
    <row r="13" spans="1:59" hidden="1" x14ac:dyDescent="0.25">
      <c r="A13" s="18" t="s">
        <v>11</v>
      </c>
      <c r="B13" s="18"/>
      <c r="C13" s="17"/>
      <c r="G13" s="24">
        <f>DATE(Year,1,1)</f>
        <v>42370</v>
      </c>
      <c r="H13" s="25">
        <f>G14+1</f>
        <v>42401</v>
      </c>
      <c r="I13" s="25">
        <f>H14+1</f>
        <v>42430</v>
      </c>
      <c r="J13" s="25">
        <f>I14+1</f>
        <v>42461</v>
      </c>
      <c r="K13" s="25">
        <f>J14+1</f>
        <v>42491</v>
      </c>
      <c r="L13" s="25">
        <f>K14+1</f>
        <v>42522</v>
      </c>
      <c r="M13" s="25">
        <f>L14+1</f>
        <v>42552</v>
      </c>
      <c r="N13" s="25">
        <f>M14+1</f>
        <v>42583</v>
      </c>
      <c r="O13" s="25">
        <f>N14+1</f>
        <v>42614</v>
      </c>
      <c r="P13" s="25">
        <f>O14+1</f>
        <v>42644</v>
      </c>
      <c r="Q13" s="25">
        <f>P14+1</f>
        <v>42675</v>
      </c>
      <c r="R13" s="25">
        <f>Q14+1</f>
        <v>42705</v>
      </c>
      <c r="S13" s="26">
        <f>G13</f>
        <v>42370</v>
      </c>
    </row>
    <row r="14" spans="1:59" hidden="1" x14ac:dyDescent="0.25">
      <c r="A14" s="18" t="s">
        <v>11</v>
      </c>
      <c r="B14" s="18"/>
      <c r="C14" s="17"/>
      <c r="G14" s="24">
        <f>EOMONTH(G13,0)</f>
        <v>42400</v>
      </c>
      <c r="H14" s="25">
        <f>EOMONTH(H13,0)</f>
        <v>42429</v>
      </c>
      <c r="I14" s="25">
        <f>EOMONTH(I13,0)</f>
        <v>42460</v>
      </c>
      <c r="J14" s="25">
        <f>EOMONTH(J13,0)</f>
        <v>42490</v>
      </c>
      <c r="K14" s="25">
        <f>EOMONTH(K13,0)</f>
        <v>42521</v>
      </c>
      <c r="L14" s="25">
        <f>EOMONTH(L13,0)</f>
        <v>42551</v>
      </c>
      <c r="M14" s="25">
        <f>EOMONTH(M13,0)</f>
        <v>42582</v>
      </c>
      <c r="N14" s="25">
        <f>EOMONTH(N13,0)</f>
        <v>42613</v>
      </c>
      <c r="O14" s="25">
        <f>EOMONTH(O13,0)</f>
        <v>42643</v>
      </c>
      <c r="P14" s="25">
        <f>EOMONTH(P13,0)</f>
        <v>42674</v>
      </c>
      <c r="Q14" s="25">
        <f>EOMONTH(Q13,0)</f>
        <v>42704</v>
      </c>
      <c r="R14" s="25">
        <f>EOMONTH(R13,0)</f>
        <v>42735</v>
      </c>
      <c r="S14" s="26">
        <f>R14</f>
        <v>42735</v>
      </c>
    </row>
    <row r="15" spans="1:59" ht="17.25" x14ac:dyDescent="0.3">
      <c r="A15" s="18"/>
      <c r="B15" s="18"/>
      <c r="C15" s="17" t="s">
        <v>18</v>
      </c>
      <c r="E15" s="27" t="s">
        <v>19</v>
      </c>
      <c r="F15" s="27"/>
      <c r="G15" s="28"/>
      <c r="H15" s="29"/>
      <c r="I15" s="29"/>
      <c r="J15" s="29"/>
      <c r="K15" s="29"/>
      <c r="L15" s="29"/>
      <c r="M15" s="29"/>
      <c r="N15" s="29"/>
      <c r="O15" s="29"/>
      <c r="P15" s="29"/>
      <c r="Q15" s="29"/>
      <c r="R15" s="29"/>
      <c r="S15" s="30"/>
    </row>
    <row r="16" spans="1:59" x14ac:dyDescent="0.25">
      <c r="A16" s="18"/>
      <c r="B16" s="18"/>
      <c r="C16" s="17">
        <v>31</v>
      </c>
      <c r="E16" s="31" t="str">
        <f>"Sales"</f>
        <v>Sales</v>
      </c>
      <c r="F16" s="31"/>
      <c r="G16" s="32">
        <v>0</v>
      </c>
      <c r="H16" s="33">
        <v>0</v>
      </c>
      <c r="I16" s="33">
        <v>0</v>
      </c>
      <c r="J16" s="33">
        <v>0</v>
      </c>
      <c r="K16" s="33">
        <v>0</v>
      </c>
      <c r="L16" s="33">
        <v>0</v>
      </c>
      <c r="M16" s="33">
        <v>0</v>
      </c>
      <c r="N16" s="33">
        <v>0</v>
      </c>
      <c r="O16" s="33">
        <v>0</v>
      </c>
      <c r="P16" s="33">
        <v>0</v>
      </c>
      <c r="Q16" s="33">
        <v>0</v>
      </c>
      <c r="R16" s="33">
        <v>0</v>
      </c>
      <c r="S16" s="34">
        <v>0</v>
      </c>
    </row>
    <row r="17" spans="1:19" x14ac:dyDescent="0.25">
      <c r="A17" s="18"/>
      <c r="B17" s="18"/>
      <c r="C17" s="17">
        <v>32</v>
      </c>
      <c r="E17" s="31" t="str">
        <f>"Sales Returns and Discounts"</f>
        <v>Sales Returns and Discounts</v>
      </c>
      <c r="F17" s="31"/>
      <c r="G17" s="32">
        <v>0</v>
      </c>
      <c r="H17" s="33">
        <v>0</v>
      </c>
      <c r="I17" s="33">
        <v>0</v>
      </c>
      <c r="J17" s="33">
        <v>0</v>
      </c>
      <c r="K17" s="33">
        <v>0</v>
      </c>
      <c r="L17" s="33">
        <v>0</v>
      </c>
      <c r="M17" s="33">
        <v>0</v>
      </c>
      <c r="N17" s="33">
        <v>0</v>
      </c>
      <c r="O17" s="33">
        <v>0</v>
      </c>
      <c r="P17" s="33">
        <v>0</v>
      </c>
      <c r="Q17" s="33">
        <v>0</v>
      </c>
      <c r="R17" s="33">
        <v>0</v>
      </c>
      <c r="S17" s="34">
        <v>0</v>
      </c>
    </row>
    <row r="18" spans="1:19" x14ac:dyDescent="0.25">
      <c r="A18" s="18"/>
      <c r="B18" s="18"/>
      <c r="C18" s="17"/>
      <c r="E18" s="35" t="s">
        <v>20</v>
      </c>
      <c r="F18" s="35"/>
      <c r="G18" s="36">
        <f>G16+G17</f>
        <v>0</v>
      </c>
      <c r="H18" s="36">
        <f>H16+H17</f>
        <v>0</v>
      </c>
      <c r="I18" s="36">
        <f>I16+I17</f>
        <v>0</v>
      </c>
      <c r="J18" s="36">
        <f>J16+J17</f>
        <v>0</v>
      </c>
      <c r="K18" s="36">
        <f>K16+K17</f>
        <v>0</v>
      </c>
      <c r="L18" s="36">
        <f>L16+L17</f>
        <v>0</v>
      </c>
      <c r="M18" s="36">
        <f>M16+M17</f>
        <v>0</v>
      </c>
      <c r="N18" s="36">
        <f>N16+N17</f>
        <v>0</v>
      </c>
      <c r="O18" s="36">
        <f>O16+O17</f>
        <v>0</v>
      </c>
      <c r="P18" s="36">
        <f>P16+P17</f>
        <v>0</v>
      </c>
      <c r="Q18" s="36">
        <f>Q16+Q17</f>
        <v>0</v>
      </c>
      <c r="R18" s="36">
        <f>R16+R17</f>
        <v>0</v>
      </c>
      <c r="S18" s="37">
        <f>S16+S17</f>
        <v>0</v>
      </c>
    </row>
    <row r="19" spans="1:19" x14ac:dyDescent="0.25">
      <c r="A19" s="18"/>
      <c r="B19" s="18"/>
      <c r="C19" s="17"/>
      <c r="E19" s="38"/>
      <c r="F19" s="38"/>
      <c r="G19" s="39"/>
      <c r="H19" s="39"/>
      <c r="I19" s="39"/>
      <c r="J19" s="39"/>
      <c r="K19" s="39"/>
      <c r="L19" s="39"/>
      <c r="M19" s="39"/>
      <c r="N19" s="39"/>
      <c r="O19" s="39"/>
      <c r="P19" s="39"/>
      <c r="Q19" s="39"/>
      <c r="R19" s="39"/>
      <c r="S19" s="40"/>
    </row>
    <row r="20" spans="1:19" ht="17.25" x14ac:dyDescent="0.3">
      <c r="A20" s="18"/>
      <c r="B20" s="18"/>
      <c r="C20" s="17"/>
      <c r="E20" s="41" t="str">
        <f>"Cost of Goods Sold"</f>
        <v>Cost of Goods Sold</v>
      </c>
      <c r="F20" s="41"/>
      <c r="G20" s="28"/>
      <c r="H20" s="29"/>
      <c r="I20" s="29"/>
      <c r="J20" s="29"/>
      <c r="K20" s="29"/>
      <c r="L20" s="29"/>
      <c r="M20" s="29"/>
      <c r="N20" s="29"/>
      <c r="O20" s="29"/>
      <c r="P20" s="29"/>
      <c r="Q20" s="29"/>
      <c r="R20" s="29"/>
      <c r="S20" s="30"/>
    </row>
    <row r="21" spans="1:19" x14ac:dyDescent="0.25">
      <c r="A21" s="18"/>
      <c r="B21" s="18"/>
      <c r="C21" s="17">
        <v>33</v>
      </c>
      <c r="E21" s="31" t="str">
        <f>"Cost of Goods Sold"</f>
        <v>Cost of Goods Sold</v>
      </c>
      <c r="F21" s="31"/>
      <c r="G21" s="32">
        <v>0</v>
      </c>
      <c r="H21" s="33">
        <v>0</v>
      </c>
      <c r="I21" s="33">
        <v>0</v>
      </c>
      <c r="J21" s="33">
        <v>0</v>
      </c>
      <c r="K21" s="33">
        <v>0</v>
      </c>
      <c r="L21" s="33">
        <v>0</v>
      </c>
      <c r="M21" s="33">
        <v>0</v>
      </c>
      <c r="N21" s="33">
        <v>0</v>
      </c>
      <c r="O21" s="33">
        <v>0</v>
      </c>
      <c r="P21" s="33">
        <v>0</v>
      </c>
      <c r="Q21" s="33">
        <v>0</v>
      </c>
      <c r="R21" s="33">
        <v>0</v>
      </c>
      <c r="S21" s="34">
        <v>0</v>
      </c>
    </row>
    <row r="22" spans="1:19" ht="17.25" x14ac:dyDescent="0.3">
      <c r="A22" s="18"/>
      <c r="B22" s="18"/>
      <c r="C22" s="17"/>
      <c r="E22" s="42"/>
      <c r="F22" s="42"/>
      <c r="G22" s="32"/>
      <c r="H22" s="33"/>
      <c r="I22" s="33"/>
      <c r="J22" s="33"/>
      <c r="K22" s="33"/>
      <c r="L22" s="33"/>
      <c r="M22" s="33"/>
      <c r="N22" s="33"/>
      <c r="O22" s="33"/>
      <c r="P22" s="33"/>
      <c r="Q22" s="33"/>
      <c r="R22" s="33"/>
      <c r="S22" s="34"/>
    </row>
    <row r="23" spans="1:19" ht="15.75" x14ac:dyDescent="0.25">
      <c r="A23" s="18"/>
      <c r="B23" s="18"/>
      <c r="C23" s="17"/>
      <c r="E23" s="43" t="s">
        <v>21</v>
      </c>
      <c r="F23" s="43"/>
      <c r="G23" s="44">
        <f>G18+G21</f>
        <v>0</v>
      </c>
      <c r="H23" s="44">
        <f>H18+H21</f>
        <v>0</v>
      </c>
      <c r="I23" s="44">
        <f>I18+I21</f>
        <v>0</v>
      </c>
      <c r="J23" s="44">
        <f>J18+J21</f>
        <v>0</v>
      </c>
      <c r="K23" s="44">
        <f>K18+K21</f>
        <v>0</v>
      </c>
      <c r="L23" s="44">
        <f>L18+L21</f>
        <v>0</v>
      </c>
      <c r="M23" s="44">
        <f>M18+M21</f>
        <v>0</v>
      </c>
      <c r="N23" s="44">
        <f>N18+N21</f>
        <v>0</v>
      </c>
      <c r="O23" s="44">
        <f>O18+O21</f>
        <v>0</v>
      </c>
      <c r="P23" s="44">
        <f>P18+P21</f>
        <v>0</v>
      </c>
      <c r="Q23" s="44">
        <f>Q18+Q21</f>
        <v>0</v>
      </c>
      <c r="R23" s="44">
        <f>R18+R21</f>
        <v>0</v>
      </c>
      <c r="S23" s="45">
        <f>S18+S21</f>
        <v>0</v>
      </c>
    </row>
    <row r="24" spans="1:19" x14ac:dyDescent="0.25">
      <c r="A24" s="18"/>
      <c r="B24" s="18"/>
      <c r="C24" s="17"/>
      <c r="E24" s="38"/>
      <c r="F24" s="38"/>
      <c r="G24" s="39"/>
      <c r="H24" s="39"/>
      <c r="I24" s="39"/>
      <c r="J24" s="39"/>
      <c r="K24" s="39"/>
      <c r="L24" s="39"/>
      <c r="M24" s="39"/>
      <c r="N24" s="39"/>
      <c r="O24" s="39"/>
      <c r="P24" s="39"/>
      <c r="Q24" s="39"/>
      <c r="R24" s="39"/>
      <c r="S24" s="40"/>
    </row>
    <row r="25" spans="1:19" ht="17.25" x14ac:dyDescent="0.3">
      <c r="A25" s="18"/>
      <c r="B25" s="18"/>
      <c r="C25" s="17"/>
      <c r="E25" s="41" t="s">
        <v>22</v>
      </c>
      <c r="F25" s="41"/>
      <c r="G25" s="28"/>
      <c r="H25" s="29"/>
      <c r="I25" s="29"/>
      <c r="J25" s="29"/>
      <c r="K25" s="29"/>
      <c r="L25" s="29"/>
      <c r="M25" s="29"/>
      <c r="N25" s="29"/>
      <c r="O25" s="29"/>
      <c r="P25" s="29"/>
      <c r="Q25" s="29"/>
      <c r="R25" s="29"/>
      <c r="S25" s="30"/>
    </row>
    <row r="26" spans="1:19" x14ac:dyDescent="0.25">
      <c r="A26" s="18"/>
      <c r="B26" s="18"/>
      <c r="C26" s="17">
        <v>34</v>
      </c>
      <c r="E26" s="31" t="str">
        <f>"Selling Expense"</f>
        <v>Selling Expense</v>
      </c>
      <c r="F26" s="31"/>
      <c r="G26" s="32">
        <v>0</v>
      </c>
      <c r="H26" s="33">
        <v>0</v>
      </c>
      <c r="I26" s="33">
        <v>0</v>
      </c>
      <c r="J26" s="33">
        <v>0</v>
      </c>
      <c r="K26" s="33">
        <v>0</v>
      </c>
      <c r="L26" s="33">
        <v>0</v>
      </c>
      <c r="M26" s="33">
        <v>0</v>
      </c>
      <c r="N26" s="33">
        <v>0</v>
      </c>
      <c r="O26" s="33">
        <v>0</v>
      </c>
      <c r="P26" s="33">
        <v>0</v>
      </c>
      <c r="Q26" s="33">
        <v>0</v>
      </c>
      <c r="R26" s="33">
        <v>0</v>
      </c>
      <c r="S26" s="34">
        <v>0</v>
      </c>
    </row>
    <row r="27" spans="1:19" x14ac:dyDescent="0.25">
      <c r="A27" s="18"/>
      <c r="B27" s="18"/>
      <c r="C27" s="17">
        <v>35</v>
      </c>
      <c r="E27" s="31" t="str">
        <f>"Administrative Expense"</f>
        <v>Administrative Expense</v>
      </c>
      <c r="F27" s="31"/>
      <c r="G27" s="32">
        <v>0</v>
      </c>
      <c r="H27" s="33">
        <v>0</v>
      </c>
      <c r="I27" s="33">
        <v>0</v>
      </c>
      <c r="J27" s="33">
        <v>0</v>
      </c>
      <c r="K27" s="33">
        <v>0</v>
      </c>
      <c r="L27" s="33">
        <v>0</v>
      </c>
      <c r="M27" s="33">
        <v>0</v>
      </c>
      <c r="N27" s="33">
        <v>0</v>
      </c>
      <c r="O27" s="33">
        <v>0</v>
      </c>
      <c r="P27" s="33">
        <v>0</v>
      </c>
      <c r="Q27" s="33">
        <v>0</v>
      </c>
      <c r="R27" s="33">
        <v>0</v>
      </c>
      <c r="S27" s="34">
        <v>0</v>
      </c>
    </row>
    <row r="28" spans="1:19" x14ac:dyDescent="0.25">
      <c r="A28" s="18"/>
      <c r="B28" s="18"/>
      <c r="C28" s="17">
        <v>36</v>
      </c>
      <c r="E28" s="31" t="str">
        <f>"Salaries Expense"</f>
        <v>Salaries Expense</v>
      </c>
      <c r="F28" s="31"/>
      <c r="G28" s="32">
        <v>0</v>
      </c>
      <c r="H28" s="33">
        <v>0</v>
      </c>
      <c r="I28" s="33">
        <v>0</v>
      </c>
      <c r="J28" s="33">
        <v>0</v>
      </c>
      <c r="K28" s="33">
        <v>0</v>
      </c>
      <c r="L28" s="33">
        <v>0</v>
      </c>
      <c r="M28" s="33">
        <v>0</v>
      </c>
      <c r="N28" s="33">
        <v>0</v>
      </c>
      <c r="O28" s="33">
        <v>0</v>
      </c>
      <c r="P28" s="33">
        <v>0</v>
      </c>
      <c r="Q28" s="33">
        <v>0</v>
      </c>
      <c r="R28" s="33">
        <v>0</v>
      </c>
      <c r="S28" s="34">
        <v>0</v>
      </c>
    </row>
    <row r="29" spans="1:19" x14ac:dyDescent="0.25">
      <c r="A29" s="18"/>
      <c r="B29" s="18"/>
      <c r="C29" s="17">
        <v>37</v>
      </c>
      <c r="E29" s="31" t="str">
        <f>"Other Employee Expenses"</f>
        <v>Other Employee Expenses</v>
      </c>
      <c r="F29" s="31"/>
      <c r="G29" s="32">
        <v>-1456.95</v>
      </c>
      <c r="H29" s="33">
        <v>-1432.87</v>
      </c>
      <c r="I29" s="33">
        <v>-1432.23</v>
      </c>
      <c r="J29" s="33">
        <v>-1432.39</v>
      </c>
      <c r="K29" s="33">
        <v>-1431.27</v>
      </c>
      <c r="L29" s="33">
        <v>-1432.43</v>
      </c>
      <c r="M29" s="33">
        <v>-1432.08</v>
      </c>
      <c r="N29" s="33">
        <v>-1432.07</v>
      </c>
      <c r="O29" s="33">
        <v>-1432.4</v>
      </c>
      <c r="P29" s="33">
        <v>-1431.61</v>
      </c>
      <c r="Q29" s="33">
        <v>-1433.35</v>
      </c>
      <c r="R29" s="33">
        <v>-1431.81</v>
      </c>
      <c r="S29" s="34">
        <v>-17211.46</v>
      </c>
    </row>
    <row r="30" spans="1:19" x14ac:dyDescent="0.25">
      <c r="A30" s="18"/>
      <c r="B30" s="18"/>
      <c r="C30" s="17">
        <v>38</v>
      </c>
      <c r="E30" s="31" t="str">
        <f>"Interest Expense"</f>
        <v>Interest Expense</v>
      </c>
      <c r="F30" s="31"/>
      <c r="G30" s="32">
        <v>0</v>
      </c>
      <c r="H30" s="33">
        <v>0</v>
      </c>
      <c r="I30" s="33">
        <v>0</v>
      </c>
      <c r="J30" s="33">
        <v>0</v>
      </c>
      <c r="K30" s="33">
        <v>0</v>
      </c>
      <c r="L30" s="33">
        <v>0</v>
      </c>
      <c r="M30" s="33">
        <v>0</v>
      </c>
      <c r="N30" s="33">
        <v>0</v>
      </c>
      <c r="O30" s="33">
        <v>0</v>
      </c>
      <c r="P30" s="33">
        <v>0</v>
      </c>
      <c r="Q30" s="33">
        <v>0</v>
      </c>
      <c r="R30" s="33">
        <v>0</v>
      </c>
      <c r="S30" s="34">
        <v>0</v>
      </c>
    </row>
    <row r="31" spans="1:19" x14ac:dyDescent="0.25">
      <c r="A31" s="18"/>
      <c r="B31" s="18"/>
      <c r="C31" s="17">
        <v>39</v>
      </c>
      <c r="E31" s="31" t="str">
        <f>"Tax Expense"</f>
        <v>Tax Expense</v>
      </c>
      <c r="F31" s="31"/>
      <c r="G31" s="32">
        <v>-647.52</v>
      </c>
      <c r="H31" s="33">
        <v>-415.55</v>
      </c>
      <c r="I31" s="33">
        <v>-410.82</v>
      </c>
      <c r="J31" s="33">
        <v>-411.07</v>
      </c>
      <c r="K31" s="33">
        <v>-401.7</v>
      </c>
      <c r="L31" s="33">
        <v>-873.38</v>
      </c>
      <c r="M31" s="33">
        <v>-409.03</v>
      </c>
      <c r="N31" s="33">
        <v>-409.31</v>
      </c>
      <c r="O31" s="33">
        <v>-412.06</v>
      </c>
      <c r="P31" s="33">
        <v>-406.32</v>
      </c>
      <c r="Q31" s="33">
        <v>-419.53</v>
      </c>
      <c r="R31" s="33">
        <v>-406.11</v>
      </c>
      <c r="S31" s="34">
        <v>-5622.4</v>
      </c>
    </row>
    <row r="32" spans="1:19" x14ac:dyDescent="0.25">
      <c r="A32" s="18"/>
      <c r="B32" s="18"/>
      <c r="C32" s="17">
        <v>40</v>
      </c>
      <c r="E32" s="31" t="str">
        <f>"Depreciation Expense"</f>
        <v>Depreciation Expense</v>
      </c>
      <c r="F32" s="31"/>
      <c r="G32" s="32">
        <v>0</v>
      </c>
      <c r="H32" s="33">
        <v>0</v>
      </c>
      <c r="I32" s="33">
        <v>0</v>
      </c>
      <c r="J32" s="33">
        <v>0</v>
      </c>
      <c r="K32" s="33">
        <v>0</v>
      </c>
      <c r="L32" s="33">
        <v>0</v>
      </c>
      <c r="M32" s="33">
        <v>0</v>
      </c>
      <c r="N32" s="33">
        <v>0</v>
      </c>
      <c r="O32" s="33">
        <v>0</v>
      </c>
      <c r="P32" s="33">
        <v>0</v>
      </c>
      <c r="Q32" s="33">
        <v>0</v>
      </c>
      <c r="R32" s="33">
        <v>0</v>
      </c>
      <c r="S32" s="34">
        <v>0</v>
      </c>
    </row>
    <row r="33" spans="1:19" x14ac:dyDescent="0.25">
      <c r="A33" s="18"/>
      <c r="B33" s="18"/>
      <c r="C33" s="17">
        <v>47</v>
      </c>
      <c r="E33" s="31" t="str">
        <f>"Amortization of Intangible Assets"</f>
        <v>Amortization of Intangible Assets</v>
      </c>
      <c r="F33" s="31"/>
      <c r="G33" s="32">
        <v>0</v>
      </c>
      <c r="H33" s="33">
        <v>0</v>
      </c>
      <c r="I33" s="33">
        <v>0</v>
      </c>
      <c r="J33" s="33">
        <v>0</v>
      </c>
      <c r="K33" s="33">
        <v>0</v>
      </c>
      <c r="L33" s="33">
        <v>0</v>
      </c>
      <c r="M33" s="33">
        <v>0</v>
      </c>
      <c r="N33" s="33">
        <v>0</v>
      </c>
      <c r="O33" s="33">
        <v>0</v>
      </c>
      <c r="P33" s="33">
        <v>0</v>
      </c>
      <c r="Q33" s="33">
        <v>0</v>
      </c>
      <c r="R33" s="33">
        <v>0</v>
      </c>
      <c r="S33" s="34">
        <v>0</v>
      </c>
    </row>
    <row r="34" spans="1:19" x14ac:dyDescent="0.25">
      <c r="A34" s="18"/>
      <c r="B34" s="18"/>
      <c r="C34" s="17"/>
      <c r="E34" s="35" t="s">
        <v>23</v>
      </c>
      <c r="F34" s="35"/>
      <c r="G34" s="36">
        <f>SUM(G26:G33)</f>
        <v>-2104.4700000000003</v>
      </c>
      <c r="H34" s="36">
        <f>SUM(H26:H33)</f>
        <v>-1848.4199999999998</v>
      </c>
      <c r="I34" s="36">
        <f>SUM(I26:I33)</f>
        <v>-1843.05</v>
      </c>
      <c r="J34" s="36">
        <f>SUM(J26:J33)</f>
        <v>-1843.46</v>
      </c>
      <c r="K34" s="36">
        <f>SUM(K26:K33)</f>
        <v>-1832.97</v>
      </c>
      <c r="L34" s="36">
        <f>SUM(L26:L33)</f>
        <v>-2305.81</v>
      </c>
      <c r="M34" s="36">
        <f>SUM(M26:M33)</f>
        <v>-1841.11</v>
      </c>
      <c r="N34" s="36">
        <f>SUM(N26:N33)</f>
        <v>-1841.3799999999999</v>
      </c>
      <c r="O34" s="36">
        <f>SUM(O26:O33)</f>
        <v>-1844.46</v>
      </c>
      <c r="P34" s="36">
        <f>SUM(P26:P33)</f>
        <v>-1837.9299999999998</v>
      </c>
      <c r="Q34" s="36">
        <f>SUM(Q26:Q33)</f>
        <v>-1852.8799999999999</v>
      </c>
      <c r="R34" s="36">
        <f>SUM(R26:R33)</f>
        <v>-1837.92</v>
      </c>
      <c r="S34" s="37">
        <f>SUM(S26:S33)</f>
        <v>-22833.86</v>
      </c>
    </row>
    <row r="35" spans="1:19" x14ac:dyDescent="0.25">
      <c r="A35" s="18"/>
      <c r="B35" s="18"/>
      <c r="C35" s="17"/>
      <c r="E35" s="31"/>
      <c r="F35" s="31"/>
      <c r="G35" s="32"/>
      <c r="H35" s="33"/>
      <c r="I35" s="33"/>
      <c r="J35" s="33"/>
      <c r="K35" s="33"/>
      <c r="L35" s="33"/>
      <c r="M35" s="33"/>
      <c r="N35" s="33"/>
      <c r="O35" s="33"/>
      <c r="P35" s="33"/>
      <c r="Q35" s="33"/>
      <c r="R35" s="33"/>
      <c r="S35" s="34"/>
    </row>
    <row r="36" spans="1:19" ht="15.75" x14ac:dyDescent="0.25">
      <c r="A36" s="18"/>
      <c r="B36" s="18"/>
      <c r="C36" s="17"/>
      <c r="E36" s="43" t="s">
        <v>24</v>
      </c>
      <c r="F36" s="43"/>
      <c r="G36" s="44">
        <f>G23+G34</f>
        <v>-2104.4700000000003</v>
      </c>
      <c r="H36" s="44">
        <f>H23+H34</f>
        <v>-1848.4199999999998</v>
      </c>
      <c r="I36" s="44">
        <f>I23+I34</f>
        <v>-1843.05</v>
      </c>
      <c r="J36" s="44">
        <f>J23+J34</f>
        <v>-1843.46</v>
      </c>
      <c r="K36" s="44">
        <f>K23+K34</f>
        <v>-1832.97</v>
      </c>
      <c r="L36" s="44">
        <f>L23+L34</f>
        <v>-2305.81</v>
      </c>
      <c r="M36" s="44">
        <f>M23+M34</f>
        <v>-1841.11</v>
      </c>
      <c r="N36" s="44">
        <f>N23+N34</f>
        <v>-1841.3799999999999</v>
      </c>
      <c r="O36" s="44">
        <f>O23+O34</f>
        <v>-1844.46</v>
      </c>
      <c r="P36" s="44">
        <f>P23+P34</f>
        <v>-1837.9299999999998</v>
      </c>
      <c r="Q36" s="44">
        <f>Q23+Q34</f>
        <v>-1852.8799999999999</v>
      </c>
      <c r="R36" s="44">
        <f>R23+R34</f>
        <v>-1837.92</v>
      </c>
      <c r="S36" s="45">
        <f>S23+S34</f>
        <v>-22833.86</v>
      </c>
    </row>
    <row r="37" spans="1:19" ht="15.75" x14ac:dyDescent="0.25">
      <c r="A37" s="18"/>
      <c r="B37" s="18"/>
      <c r="C37" s="17"/>
      <c r="E37" s="46"/>
      <c r="F37" s="46"/>
      <c r="G37" s="39"/>
      <c r="H37" s="39"/>
      <c r="I37" s="39"/>
      <c r="J37" s="39"/>
      <c r="K37" s="39"/>
      <c r="L37" s="39"/>
      <c r="M37" s="39"/>
      <c r="N37" s="39"/>
      <c r="O37" s="39"/>
      <c r="P37" s="39"/>
      <c r="Q37" s="39"/>
      <c r="R37" s="39"/>
      <c r="S37" s="40"/>
    </row>
    <row r="38" spans="1:19" ht="17.25" x14ac:dyDescent="0.3">
      <c r="A38" s="18"/>
      <c r="B38" s="18"/>
      <c r="C38" s="17"/>
      <c r="E38" s="41" t="s">
        <v>25</v>
      </c>
      <c r="F38" s="41"/>
      <c r="G38" s="47"/>
      <c r="H38" s="47"/>
      <c r="I38" s="47"/>
      <c r="J38" s="47"/>
      <c r="K38" s="47"/>
      <c r="L38" s="47"/>
      <c r="M38" s="47"/>
      <c r="N38" s="47"/>
      <c r="O38" s="47"/>
      <c r="P38" s="47"/>
      <c r="Q38" s="47"/>
      <c r="R38" s="47"/>
      <c r="S38" s="48"/>
    </row>
    <row r="39" spans="1:19" x14ac:dyDescent="0.25">
      <c r="A39" s="18"/>
      <c r="B39" s="18"/>
      <c r="C39" s="17">
        <v>46</v>
      </c>
      <c r="E39" s="31" t="str">
        <f>"Gain/Loss on Asset Disposal"</f>
        <v>Gain/Loss on Asset Disposal</v>
      </c>
      <c r="F39" s="31"/>
      <c r="G39" s="32">
        <v>0</v>
      </c>
      <c r="H39" s="33">
        <v>0</v>
      </c>
      <c r="I39" s="33">
        <v>0</v>
      </c>
      <c r="J39" s="33">
        <v>0</v>
      </c>
      <c r="K39" s="33">
        <v>0</v>
      </c>
      <c r="L39" s="33">
        <v>0</v>
      </c>
      <c r="M39" s="33">
        <v>0</v>
      </c>
      <c r="N39" s="33">
        <v>0</v>
      </c>
      <c r="O39" s="33">
        <v>0</v>
      </c>
      <c r="P39" s="33">
        <v>0</v>
      </c>
      <c r="Q39" s="33">
        <v>0</v>
      </c>
      <c r="R39" s="33">
        <v>0</v>
      </c>
      <c r="S39" s="34">
        <v>0</v>
      </c>
    </row>
    <row r="40" spans="1:19" x14ac:dyDescent="0.25">
      <c r="A40" s="18"/>
      <c r="B40" s="18"/>
      <c r="C40" s="17">
        <v>42</v>
      </c>
      <c r="E40" s="31" t="str">
        <f>"Other Expenses"</f>
        <v>Other Expenses</v>
      </c>
      <c r="F40" s="31"/>
      <c r="G40" s="32">
        <v>0</v>
      </c>
      <c r="H40" s="33">
        <v>0</v>
      </c>
      <c r="I40" s="33">
        <v>0</v>
      </c>
      <c r="J40" s="33">
        <v>0</v>
      </c>
      <c r="K40" s="33">
        <v>0</v>
      </c>
      <c r="L40" s="33">
        <v>0</v>
      </c>
      <c r="M40" s="33">
        <v>0</v>
      </c>
      <c r="N40" s="33">
        <v>0</v>
      </c>
      <c r="O40" s="33">
        <v>0</v>
      </c>
      <c r="P40" s="33">
        <v>0</v>
      </c>
      <c r="Q40" s="33">
        <v>0</v>
      </c>
      <c r="R40" s="33">
        <v>0</v>
      </c>
      <c r="S40" s="34">
        <v>0</v>
      </c>
    </row>
    <row r="41" spans="1:19" x14ac:dyDescent="0.25">
      <c r="A41" s="18"/>
      <c r="B41" s="18"/>
      <c r="C41" s="17">
        <v>43</v>
      </c>
      <c r="E41" s="31" t="str">
        <f>"Other Income"</f>
        <v>Other Income</v>
      </c>
      <c r="F41" s="31"/>
      <c r="G41" s="32">
        <v>0</v>
      </c>
      <c r="H41" s="33">
        <v>0</v>
      </c>
      <c r="I41" s="33">
        <v>0</v>
      </c>
      <c r="J41" s="33">
        <v>0</v>
      </c>
      <c r="K41" s="33">
        <v>0</v>
      </c>
      <c r="L41" s="33">
        <v>0</v>
      </c>
      <c r="M41" s="33">
        <v>0</v>
      </c>
      <c r="N41" s="33">
        <v>0</v>
      </c>
      <c r="O41" s="33">
        <v>0</v>
      </c>
      <c r="P41" s="33">
        <v>0</v>
      </c>
      <c r="Q41" s="33">
        <v>0</v>
      </c>
      <c r="R41" s="33">
        <v>0</v>
      </c>
      <c r="S41" s="34">
        <v>0</v>
      </c>
    </row>
    <row r="42" spans="1:19" x14ac:dyDescent="0.25">
      <c r="A42" s="18"/>
      <c r="B42" s="18"/>
      <c r="C42" s="17"/>
      <c r="E42" s="35" t="s">
        <v>26</v>
      </c>
      <c r="F42" s="35"/>
      <c r="G42" s="36">
        <f>SUM(G39:G41)</f>
        <v>0</v>
      </c>
      <c r="H42" s="36">
        <f>SUM(H39:H41)</f>
        <v>0</v>
      </c>
      <c r="I42" s="36">
        <f>SUM(I39:I41)</f>
        <v>0</v>
      </c>
      <c r="J42" s="36">
        <f>SUM(J39:J41)</f>
        <v>0</v>
      </c>
      <c r="K42" s="36">
        <f>SUM(K39:K41)</f>
        <v>0</v>
      </c>
      <c r="L42" s="36">
        <f>SUM(L39:L41)</f>
        <v>0</v>
      </c>
      <c r="M42" s="36">
        <f>SUM(M39:M41)</f>
        <v>0</v>
      </c>
      <c r="N42" s="36">
        <f>SUM(N39:N41)</f>
        <v>0</v>
      </c>
      <c r="O42" s="36">
        <f>SUM(O39:O41)</f>
        <v>0</v>
      </c>
      <c r="P42" s="36">
        <f>SUM(P39:P41)</f>
        <v>0</v>
      </c>
      <c r="Q42" s="36">
        <f>SUM(Q39:Q41)</f>
        <v>0</v>
      </c>
      <c r="R42" s="36">
        <f>SUM(R39:R41)</f>
        <v>0</v>
      </c>
      <c r="S42" s="37">
        <f>SUM(S39:S41)</f>
        <v>0</v>
      </c>
    </row>
    <row r="43" spans="1:19" x14ac:dyDescent="0.25">
      <c r="A43" s="18"/>
      <c r="B43" s="18"/>
      <c r="C43" s="17"/>
      <c r="E43" s="31"/>
      <c r="F43" s="31"/>
      <c r="G43" s="32"/>
      <c r="H43" s="33"/>
      <c r="I43" s="33"/>
      <c r="J43" s="33"/>
      <c r="K43" s="33"/>
      <c r="L43" s="33"/>
      <c r="M43" s="33"/>
      <c r="N43" s="33"/>
      <c r="O43" s="33"/>
      <c r="P43" s="33"/>
      <c r="Q43" s="33"/>
      <c r="R43" s="33"/>
      <c r="S43" s="34"/>
    </row>
    <row r="44" spans="1:19" ht="15.75" x14ac:dyDescent="0.25">
      <c r="A44" s="18"/>
      <c r="B44" s="18"/>
      <c r="C44" s="17"/>
      <c r="E44" s="43" t="s">
        <v>27</v>
      </c>
      <c r="F44" s="43"/>
      <c r="G44" s="44">
        <f>G36+G42</f>
        <v>-2104.4700000000003</v>
      </c>
      <c r="H44" s="44">
        <f>H36+H42</f>
        <v>-1848.4199999999998</v>
      </c>
      <c r="I44" s="44">
        <f>I36+I42</f>
        <v>-1843.05</v>
      </c>
      <c r="J44" s="44">
        <f>J36+J42</f>
        <v>-1843.46</v>
      </c>
      <c r="K44" s="44">
        <f>K36+K42</f>
        <v>-1832.97</v>
      </c>
      <c r="L44" s="44">
        <f>L36+L42</f>
        <v>-2305.81</v>
      </c>
      <c r="M44" s="44">
        <f>M36+M42</f>
        <v>-1841.11</v>
      </c>
      <c r="N44" s="44">
        <f>N36+N42</f>
        <v>-1841.3799999999999</v>
      </c>
      <c r="O44" s="44">
        <f>O36+O42</f>
        <v>-1844.46</v>
      </c>
      <c r="P44" s="44">
        <f>P36+P42</f>
        <v>-1837.9299999999998</v>
      </c>
      <c r="Q44" s="44">
        <f>Q36+Q42</f>
        <v>-1852.8799999999999</v>
      </c>
      <c r="R44" s="44">
        <f>R36+R42</f>
        <v>-1837.92</v>
      </c>
      <c r="S44" s="45">
        <f>S36+S42</f>
        <v>-22833.86</v>
      </c>
    </row>
    <row r="45" spans="1:19" x14ac:dyDescent="0.25">
      <c r="A45" s="18"/>
      <c r="B45" s="18"/>
      <c r="C45" s="17"/>
      <c r="E45" s="31"/>
      <c r="F45" s="31"/>
      <c r="G45" s="32"/>
      <c r="H45" s="33"/>
      <c r="I45" s="33"/>
      <c r="J45" s="33"/>
      <c r="K45" s="33"/>
      <c r="L45" s="33"/>
      <c r="M45" s="33"/>
      <c r="N45" s="33"/>
      <c r="O45" s="33"/>
      <c r="P45" s="33"/>
      <c r="Q45" s="33"/>
      <c r="R45" s="33"/>
      <c r="S45" s="34"/>
    </row>
    <row r="46" spans="1:19" ht="17.25" x14ac:dyDescent="0.3">
      <c r="A46" s="18"/>
      <c r="B46" s="18"/>
      <c r="C46" s="17"/>
      <c r="E46" s="41" t="str">
        <f>"Income Tax Expense"</f>
        <v>Income Tax Expense</v>
      </c>
      <c r="F46" s="41"/>
      <c r="G46" s="49"/>
      <c r="H46" s="50"/>
      <c r="I46" s="50"/>
      <c r="J46" s="50"/>
      <c r="K46" s="50"/>
      <c r="L46" s="50"/>
      <c r="M46" s="50"/>
      <c r="N46" s="50"/>
      <c r="O46" s="50"/>
      <c r="P46" s="50"/>
      <c r="Q46" s="50"/>
      <c r="R46" s="50"/>
      <c r="S46" s="51"/>
    </row>
    <row r="47" spans="1:19" x14ac:dyDescent="0.25">
      <c r="A47" s="18"/>
      <c r="B47" s="18"/>
      <c r="C47" s="17">
        <v>41</v>
      </c>
      <c r="E47" s="31" t="str">
        <f>"Income Tax Expense"</f>
        <v>Income Tax Expense</v>
      </c>
      <c r="F47" s="31"/>
      <c r="G47" s="32">
        <v>0</v>
      </c>
      <c r="H47" s="33">
        <v>0</v>
      </c>
      <c r="I47" s="33">
        <v>0</v>
      </c>
      <c r="J47" s="33">
        <v>0</v>
      </c>
      <c r="K47" s="33">
        <v>0</v>
      </c>
      <c r="L47" s="33">
        <v>0</v>
      </c>
      <c r="M47" s="33">
        <v>0</v>
      </c>
      <c r="N47" s="33">
        <v>0</v>
      </c>
      <c r="O47" s="33">
        <v>0</v>
      </c>
      <c r="P47" s="33">
        <v>0</v>
      </c>
      <c r="Q47" s="33">
        <v>0</v>
      </c>
      <c r="R47" s="33">
        <v>0</v>
      </c>
      <c r="S47" s="34">
        <v>0</v>
      </c>
    </row>
    <row r="48" spans="1:19" ht="17.25" x14ac:dyDescent="0.3">
      <c r="A48" s="18"/>
      <c r="B48" s="18"/>
      <c r="C48" s="17"/>
      <c r="E48" s="42"/>
      <c r="F48" s="42"/>
      <c r="G48" s="32"/>
      <c r="H48" s="33"/>
      <c r="I48" s="33"/>
      <c r="J48" s="33"/>
      <c r="K48" s="33"/>
      <c r="L48" s="33"/>
      <c r="M48" s="33"/>
      <c r="N48" s="33"/>
      <c r="O48" s="33"/>
      <c r="P48" s="33"/>
      <c r="Q48" s="33"/>
      <c r="R48" s="33"/>
      <c r="S48" s="34"/>
    </row>
    <row r="49" spans="1:19" ht="19.5" thickBot="1" x14ac:dyDescent="0.35">
      <c r="A49" s="18"/>
      <c r="B49" s="18"/>
      <c r="C49" s="17"/>
      <c r="E49" s="52" t="s">
        <v>28</v>
      </c>
      <c r="F49" s="52"/>
      <c r="G49" s="53">
        <f>G44+G47</f>
        <v>-2104.4700000000003</v>
      </c>
      <c r="H49" s="54">
        <f>H44+H47</f>
        <v>-1848.4199999999998</v>
      </c>
      <c r="I49" s="54">
        <f>I44+I47</f>
        <v>-1843.05</v>
      </c>
      <c r="J49" s="54">
        <f>J44+J47</f>
        <v>-1843.46</v>
      </c>
      <c r="K49" s="54">
        <f>K44+K47</f>
        <v>-1832.97</v>
      </c>
      <c r="L49" s="54">
        <f>L44+L47</f>
        <v>-2305.81</v>
      </c>
      <c r="M49" s="54">
        <f>M44+M47</f>
        <v>-1841.11</v>
      </c>
      <c r="N49" s="54">
        <f>N44+N47</f>
        <v>-1841.3799999999999</v>
      </c>
      <c r="O49" s="54">
        <f>O44+O47</f>
        <v>-1844.46</v>
      </c>
      <c r="P49" s="54">
        <f>P44+P47</f>
        <v>-1837.9299999999998</v>
      </c>
      <c r="Q49" s="54">
        <f>Q44+Q47</f>
        <v>-1852.8799999999999</v>
      </c>
      <c r="R49" s="54">
        <f>R44+R47</f>
        <v>-1837.92</v>
      </c>
      <c r="S49" s="55">
        <f>S44+S47</f>
        <v>-22833.86</v>
      </c>
    </row>
    <row r="50" spans="1:19" ht="15.75" thickTop="1" x14ac:dyDescent="0.25">
      <c r="A50" s="18"/>
      <c r="B50" s="18"/>
      <c r="C50" s="17"/>
      <c r="S50" s="19"/>
    </row>
    <row r="51" spans="1:19" x14ac:dyDescent="0.25">
      <c r="A51" s="18"/>
      <c r="B51" s="18"/>
      <c r="C51" s="17"/>
      <c r="S51" s="19"/>
    </row>
    <row r="52" spans="1:19" x14ac:dyDescent="0.25">
      <c r="A52" s="18"/>
      <c r="B52" s="18"/>
      <c r="C52" s="17"/>
      <c r="S52" s="19"/>
    </row>
    <row r="53" spans="1:19" x14ac:dyDescent="0.25">
      <c r="A53" s="18"/>
      <c r="B53" s="18"/>
      <c r="C53" s="17"/>
      <c r="S53" s="19"/>
    </row>
    <row r="54" spans="1:19" x14ac:dyDescent="0.25">
      <c r="A54" s="18"/>
      <c r="B54" s="18"/>
      <c r="C54" s="17"/>
      <c r="S54" s="19"/>
    </row>
    <row r="55" spans="1:19" x14ac:dyDescent="0.25">
      <c r="A55" s="18"/>
      <c r="B55" s="18"/>
      <c r="C55" s="17"/>
      <c r="S55" s="19"/>
    </row>
    <row r="56" spans="1:19" x14ac:dyDescent="0.25">
      <c r="A56" s="18"/>
      <c r="B56" s="18"/>
      <c r="C56" s="17"/>
      <c r="S56" s="19"/>
    </row>
    <row r="57" spans="1:19" x14ac:dyDescent="0.25">
      <c r="A57" s="18"/>
      <c r="B57" s="18"/>
      <c r="C57" s="17"/>
      <c r="S57" s="19"/>
    </row>
    <row r="58" spans="1:19" x14ac:dyDescent="0.25">
      <c r="A58" s="18"/>
      <c r="B58" s="18"/>
      <c r="C58" s="17"/>
      <c r="S58" s="19"/>
    </row>
    <row r="59" spans="1:19" x14ac:dyDescent="0.25">
      <c r="A59" s="18"/>
      <c r="B59" s="18"/>
      <c r="C59" s="17"/>
      <c r="S59" s="19"/>
    </row>
    <row r="60" spans="1:19" x14ac:dyDescent="0.25">
      <c r="A60" s="18"/>
      <c r="B60" s="18"/>
      <c r="C60" s="17"/>
      <c r="S60" s="19"/>
    </row>
    <row r="61" spans="1:19" x14ac:dyDescent="0.25">
      <c r="A61" s="18"/>
      <c r="B61" s="18"/>
      <c r="C61" s="17"/>
      <c r="S61" s="19"/>
    </row>
    <row r="62" spans="1:19" x14ac:dyDescent="0.25">
      <c r="A62" s="18"/>
      <c r="B62" s="18"/>
      <c r="C62" s="17"/>
      <c r="S62" s="19"/>
    </row>
    <row r="63" spans="1:19" x14ac:dyDescent="0.25">
      <c r="A63" s="18"/>
      <c r="B63" s="18"/>
      <c r="C63" s="17"/>
      <c r="S63" s="19"/>
    </row>
    <row r="64" spans="1:19" x14ac:dyDescent="0.25">
      <c r="A64" s="18"/>
      <c r="B64" s="18"/>
      <c r="C64" s="17"/>
      <c r="S64" s="19"/>
    </row>
    <row r="65" spans="1:19" x14ac:dyDescent="0.25">
      <c r="A65" s="18"/>
      <c r="B65" s="18"/>
      <c r="C65" s="17"/>
      <c r="S65" s="19"/>
    </row>
    <row r="66" spans="1:19" x14ac:dyDescent="0.25">
      <c r="A66" s="18"/>
      <c r="B66" s="18"/>
      <c r="C66" s="17"/>
      <c r="S66" s="19"/>
    </row>
    <row r="67" spans="1:19" x14ac:dyDescent="0.25">
      <c r="A67" s="18"/>
      <c r="B67" s="18"/>
      <c r="C67" s="17"/>
      <c r="S67" s="19"/>
    </row>
    <row r="68" spans="1:19" x14ac:dyDescent="0.25">
      <c r="A68" s="18"/>
      <c r="B68" s="18"/>
      <c r="C68" s="17"/>
      <c r="S68" s="19"/>
    </row>
    <row r="69" spans="1:19" x14ac:dyDescent="0.25">
      <c r="A69" s="18"/>
      <c r="B69" s="18"/>
      <c r="C69" s="17"/>
      <c r="S69" s="19"/>
    </row>
    <row r="70" spans="1:19" x14ac:dyDescent="0.25">
      <c r="A70" s="18"/>
      <c r="B70" s="18"/>
      <c r="C70" s="17"/>
      <c r="S70" s="19"/>
    </row>
    <row r="71" spans="1:19" x14ac:dyDescent="0.25">
      <c r="A71" s="18"/>
      <c r="B71" s="18"/>
      <c r="C71" s="17"/>
      <c r="S71" s="19"/>
    </row>
    <row r="72" spans="1:19" x14ac:dyDescent="0.25">
      <c r="A72" s="18"/>
      <c r="B72" s="18"/>
      <c r="C72" s="17"/>
      <c r="S72" s="19"/>
    </row>
    <row r="73" spans="1:19" x14ac:dyDescent="0.25">
      <c r="A73" s="18"/>
      <c r="B73" s="18"/>
      <c r="C73" s="17"/>
      <c r="S73" s="19"/>
    </row>
    <row r="74" spans="1:19" x14ac:dyDescent="0.25">
      <c r="A74" s="18"/>
      <c r="B74" s="18"/>
      <c r="C74" s="17"/>
      <c r="S74" s="19"/>
    </row>
    <row r="75" spans="1:19" x14ac:dyDescent="0.25">
      <c r="A75" s="18"/>
      <c r="B75" s="18"/>
      <c r="C75" s="17"/>
      <c r="S75" s="19"/>
    </row>
    <row r="76" spans="1:19" x14ac:dyDescent="0.25">
      <c r="A76" s="18"/>
      <c r="B76" s="18"/>
      <c r="C76" s="17"/>
      <c r="S76" s="19"/>
    </row>
    <row r="77" spans="1:19" x14ac:dyDescent="0.25">
      <c r="A77" s="18"/>
      <c r="B77" s="18"/>
      <c r="C77" s="17"/>
      <c r="S77" s="19"/>
    </row>
    <row r="78" spans="1:19" x14ac:dyDescent="0.25">
      <c r="A78" s="18"/>
      <c r="B78" s="18"/>
      <c r="C78" s="17"/>
      <c r="S78" s="19"/>
    </row>
    <row r="79" spans="1:19" x14ac:dyDescent="0.25">
      <c r="A79" s="18"/>
      <c r="B79" s="18"/>
      <c r="C79" s="17"/>
      <c r="S79" s="19"/>
    </row>
    <row r="80" spans="1:19" x14ac:dyDescent="0.25">
      <c r="A80" s="18"/>
      <c r="B80" s="18"/>
      <c r="C80" s="17"/>
      <c r="S80" s="19"/>
    </row>
    <row r="81" spans="1:19" x14ac:dyDescent="0.25">
      <c r="A81" s="18"/>
      <c r="B81" s="18"/>
      <c r="C81" s="17"/>
      <c r="S81" s="19"/>
    </row>
    <row r="82" spans="1:19" x14ac:dyDescent="0.25">
      <c r="A82" s="18"/>
      <c r="B82" s="18"/>
      <c r="C82" s="17"/>
      <c r="S82" s="19"/>
    </row>
    <row r="83" spans="1:19" x14ac:dyDescent="0.25">
      <c r="A83" s="18"/>
      <c r="B83" s="18"/>
      <c r="C83" s="17"/>
      <c r="S83" s="19"/>
    </row>
    <row r="84" spans="1:19" x14ac:dyDescent="0.25">
      <c r="A84" s="18"/>
      <c r="B84" s="18"/>
      <c r="C84" s="17"/>
      <c r="S84" s="19"/>
    </row>
    <row r="85" spans="1:19" x14ac:dyDescent="0.25">
      <c r="A85" s="18"/>
      <c r="B85" s="18"/>
      <c r="C85" s="17"/>
      <c r="S85" s="19"/>
    </row>
    <row r="86" spans="1:19" x14ac:dyDescent="0.25">
      <c r="A86" s="18"/>
      <c r="B86" s="18"/>
      <c r="C86" s="17"/>
      <c r="S86" s="19"/>
    </row>
    <row r="87" spans="1:19" x14ac:dyDescent="0.25">
      <c r="A87" s="18"/>
      <c r="B87" s="18"/>
      <c r="C87" s="17"/>
      <c r="S87" s="19"/>
    </row>
    <row r="88" spans="1:19" x14ac:dyDescent="0.25">
      <c r="A88" s="18"/>
      <c r="B88" s="18"/>
      <c r="C88" s="17"/>
      <c r="S88" s="19"/>
    </row>
    <row r="89" spans="1:19" x14ac:dyDescent="0.25">
      <c r="A89" s="18"/>
      <c r="B89" s="18"/>
      <c r="C89" s="17"/>
      <c r="S89" s="19"/>
    </row>
    <row r="90" spans="1:19" x14ac:dyDescent="0.25">
      <c r="A90" s="18"/>
      <c r="B90" s="18"/>
      <c r="C90" s="17"/>
      <c r="S90" s="19"/>
    </row>
    <row r="91" spans="1:19" x14ac:dyDescent="0.25">
      <c r="A91" s="18"/>
      <c r="B91" s="18"/>
      <c r="C91" s="17"/>
      <c r="S91" s="19"/>
    </row>
    <row r="92" spans="1:19" x14ac:dyDescent="0.25">
      <c r="A92" s="18"/>
      <c r="B92" s="18"/>
      <c r="C92" s="17"/>
      <c r="S92" s="19"/>
    </row>
    <row r="93" spans="1:19" x14ac:dyDescent="0.25">
      <c r="A93" s="18"/>
      <c r="B93" s="18"/>
      <c r="C93" s="17"/>
      <c r="S93" s="19"/>
    </row>
    <row r="94" spans="1:19" x14ac:dyDescent="0.25">
      <c r="A94" s="18"/>
      <c r="B94" s="18"/>
      <c r="C94" s="17"/>
      <c r="S94" s="19"/>
    </row>
    <row r="95" spans="1:19" x14ac:dyDescent="0.25">
      <c r="A95" s="18"/>
      <c r="B95" s="18"/>
      <c r="C95" s="17"/>
      <c r="S95" s="19"/>
    </row>
    <row r="96" spans="1:19" x14ac:dyDescent="0.25">
      <c r="A96" s="18"/>
      <c r="B96" s="18"/>
      <c r="C96" s="17"/>
      <c r="S96" s="19"/>
    </row>
    <row r="97" spans="1:19" x14ac:dyDescent="0.25">
      <c r="A97" s="18"/>
      <c r="B97" s="18"/>
      <c r="C97" s="17"/>
      <c r="S97" s="19"/>
    </row>
    <row r="98" spans="1:19" x14ac:dyDescent="0.25">
      <c r="A98" s="18"/>
      <c r="B98" s="18"/>
      <c r="C98" s="17"/>
      <c r="S98" s="19"/>
    </row>
    <row r="99" spans="1:19" x14ac:dyDescent="0.25">
      <c r="A99" s="18"/>
      <c r="B99" s="18"/>
      <c r="C99" s="17"/>
      <c r="S99" s="19"/>
    </row>
    <row r="100" spans="1:19" x14ac:dyDescent="0.25">
      <c r="A100" s="18"/>
      <c r="B100" s="18"/>
      <c r="C100" s="17"/>
      <c r="S100" s="19"/>
    </row>
    <row r="101" spans="1:19" x14ac:dyDescent="0.25">
      <c r="A101" s="18"/>
      <c r="B101" s="18"/>
      <c r="C101" s="17"/>
      <c r="S101" s="19"/>
    </row>
    <row r="102" spans="1:19" x14ac:dyDescent="0.25">
      <c r="A102" s="18"/>
      <c r="B102" s="18"/>
      <c r="C102" s="17"/>
      <c r="S102" s="19"/>
    </row>
    <row r="103" spans="1:19" x14ac:dyDescent="0.25">
      <c r="A103" s="18"/>
      <c r="B103" s="18"/>
      <c r="C103" s="17"/>
      <c r="S103" s="19"/>
    </row>
    <row r="104" spans="1:19" x14ac:dyDescent="0.25">
      <c r="A104" s="18"/>
      <c r="B104" s="18"/>
      <c r="C104" s="17"/>
      <c r="S104" s="19"/>
    </row>
    <row r="105" spans="1:19" x14ac:dyDescent="0.25">
      <c r="A105" s="18"/>
      <c r="B105" s="18"/>
      <c r="C105" s="17"/>
      <c r="S105" s="19"/>
    </row>
    <row r="106" spans="1:19" x14ac:dyDescent="0.25">
      <c r="A106" s="18"/>
      <c r="B106" s="18"/>
      <c r="C106" s="17"/>
      <c r="S106" s="19"/>
    </row>
    <row r="107" spans="1:19" x14ac:dyDescent="0.25">
      <c r="A107" s="18"/>
      <c r="B107" s="18"/>
      <c r="C107" s="17"/>
      <c r="S107" s="19"/>
    </row>
    <row r="108" spans="1:19" x14ac:dyDescent="0.25">
      <c r="A108" s="18"/>
      <c r="B108" s="18"/>
      <c r="C108" s="17"/>
      <c r="S108" s="19"/>
    </row>
    <row r="109" spans="1:19" x14ac:dyDescent="0.25">
      <c r="A109" s="18"/>
      <c r="B109" s="18"/>
      <c r="C109" s="17"/>
      <c r="S109" s="19"/>
    </row>
    <row r="110" spans="1:19" x14ac:dyDescent="0.25">
      <c r="A110" s="18"/>
      <c r="B110" s="18"/>
      <c r="C110" s="17"/>
      <c r="S110" s="19"/>
    </row>
    <row r="111" spans="1:19" x14ac:dyDescent="0.25">
      <c r="A111" s="18"/>
      <c r="B111" s="18"/>
      <c r="C111" s="17"/>
      <c r="S111" s="19"/>
    </row>
    <row r="112" spans="1:19" x14ac:dyDescent="0.25">
      <c r="A112" s="18"/>
      <c r="B112" s="18"/>
      <c r="C112" s="17"/>
      <c r="S112" s="19"/>
    </row>
    <row r="113" spans="1:19" x14ac:dyDescent="0.25">
      <c r="A113" s="18"/>
      <c r="B113" s="18"/>
      <c r="C113" s="17"/>
      <c r="S113" s="19"/>
    </row>
    <row r="114" spans="1:19" x14ac:dyDescent="0.25">
      <c r="A114" s="18"/>
      <c r="B114" s="18"/>
      <c r="C114" s="17"/>
      <c r="S114" s="19"/>
    </row>
    <row r="115" spans="1:19" x14ac:dyDescent="0.25">
      <c r="A115" s="18"/>
      <c r="B115" s="18"/>
      <c r="C115" s="17"/>
      <c r="S115" s="19"/>
    </row>
    <row r="116" spans="1:19" x14ac:dyDescent="0.25">
      <c r="A116" s="18"/>
      <c r="B116" s="18"/>
      <c r="C116" s="17"/>
      <c r="S116" s="19"/>
    </row>
    <row r="117" spans="1:19" x14ac:dyDescent="0.25">
      <c r="A117" s="18"/>
      <c r="B117" s="18"/>
      <c r="C117" s="17"/>
      <c r="S117" s="19"/>
    </row>
    <row r="118" spans="1:19" x14ac:dyDescent="0.25">
      <c r="A118" s="18"/>
      <c r="B118" s="18"/>
      <c r="C118" s="17"/>
      <c r="S118" s="19"/>
    </row>
    <row r="119" spans="1:19" x14ac:dyDescent="0.25">
      <c r="A119" s="18"/>
      <c r="B119" s="18"/>
      <c r="C119" s="17"/>
      <c r="S119" s="19"/>
    </row>
    <row r="120" spans="1:19" x14ac:dyDescent="0.25">
      <c r="A120" s="18"/>
      <c r="B120" s="18"/>
      <c r="C120" s="17"/>
      <c r="S120" s="19"/>
    </row>
    <row r="121" spans="1:19" x14ac:dyDescent="0.25">
      <c r="A121" s="18"/>
      <c r="B121" s="18"/>
      <c r="C121" s="17"/>
      <c r="S121" s="19"/>
    </row>
    <row r="122" spans="1:19" x14ac:dyDescent="0.25">
      <c r="A122" s="18"/>
      <c r="B122" s="18"/>
      <c r="C122" s="17"/>
      <c r="S122" s="19"/>
    </row>
    <row r="123" spans="1:19" x14ac:dyDescent="0.25">
      <c r="A123" s="18"/>
      <c r="B123" s="18"/>
      <c r="C123" s="17"/>
      <c r="S123" s="19"/>
    </row>
    <row r="124" spans="1:19" x14ac:dyDescent="0.25">
      <c r="A124" s="18"/>
      <c r="B124" s="18"/>
      <c r="C124" s="17"/>
      <c r="S124" s="19"/>
    </row>
    <row r="125" spans="1:19" x14ac:dyDescent="0.25">
      <c r="A125" s="18"/>
      <c r="B125" s="18"/>
      <c r="C125" s="17"/>
      <c r="S125" s="19"/>
    </row>
    <row r="126" spans="1:19" x14ac:dyDescent="0.25">
      <c r="A126" s="18"/>
      <c r="B126" s="18"/>
      <c r="C126" s="17"/>
      <c r="S126" s="19"/>
    </row>
    <row r="127" spans="1:19" x14ac:dyDescent="0.25">
      <c r="A127" s="18"/>
      <c r="B127" s="18"/>
      <c r="C127" s="17"/>
      <c r="S127" s="19"/>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'100'!G16:R16</xm:f>
              <xm:sqref>F16</xm:sqref>
            </x14:sparkline>
            <x14:sparkline>
              <xm:f>'100'!G17:R17</xm:f>
              <xm:sqref>F17</xm:sqref>
            </x14:sparkline>
            <x14:sparkline>
              <xm:f>'100'!G18:R18</xm:f>
              <xm:sqref>F18</xm:sqref>
            </x14:sparkline>
            <x14:sparkline>
              <xm:f>'100'!G19:R19</xm:f>
              <xm:sqref>F19</xm:sqref>
            </x14:sparkline>
            <x14:sparkline>
              <xm:f>'100'!G20:R20</xm:f>
              <xm:sqref>F20</xm:sqref>
            </x14:sparkline>
            <x14:sparkline>
              <xm:f>'100'!G21:R21</xm:f>
              <xm:sqref>F21</xm:sqref>
            </x14:sparkline>
            <x14:sparkline>
              <xm:f>'100'!G22:R22</xm:f>
              <xm:sqref>F22</xm:sqref>
            </x14:sparkline>
            <x14:sparkline>
              <xm:f>'100'!G23:R23</xm:f>
              <xm:sqref>F23</xm:sqref>
            </x14:sparkline>
            <x14:sparkline>
              <xm:f>'100'!G24:R24</xm:f>
              <xm:sqref>F24</xm:sqref>
            </x14:sparkline>
            <x14:sparkline>
              <xm:f>'100'!G25:R25</xm:f>
              <xm:sqref>F25</xm:sqref>
            </x14:sparkline>
            <x14:sparkline>
              <xm:f>'100'!G26:R26</xm:f>
              <xm:sqref>F26</xm:sqref>
            </x14:sparkline>
            <x14:sparkline>
              <xm:f>'100'!G27:R27</xm:f>
              <xm:sqref>F27</xm:sqref>
            </x14:sparkline>
            <x14:sparkline>
              <xm:f>'100'!G28:R28</xm:f>
              <xm:sqref>F28</xm:sqref>
            </x14:sparkline>
            <x14:sparkline>
              <xm:f>'100'!G29:R29</xm:f>
              <xm:sqref>F29</xm:sqref>
            </x14:sparkline>
            <x14:sparkline>
              <xm:f>'100'!G30:R30</xm:f>
              <xm:sqref>F30</xm:sqref>
            </x14:sparkline>
            <x14:sparkline>
              <xm:f>'100'!G31:R31</xm:f>
              <xm:sqref>F31</xm:sqref>
            </x14:sparkline>
            <x14:sparkline>
              <xm:f>'100'!G32:R32</xm:f>
              <xm:sqref>F32</xm:sqref>
            </x14:sparkline>
            <x14:sparkline>
              <xm:f>'100'!G33:R33</xm:f>
              <xm:sqref>F33</xm:sqref>
            </x14:sparkline>
            <x14:sparkline>
              <xm:f>'100'!G34:R34</xm:f>
              <xm:sqref>F34</xm:sqref>
            </x14:sparkline>
            <x14:sparkline>
              <xm:f>'100'!G35:R35</xm:f>
              <xm:sqref>F35</xm:sqref>
            </x14:sparkline>
            <x14:sparkline>
              <xm:f>'100'!G36:R36</xm:f>
              <xm:sqref>F36</xm:sqref>
            </x14:sparkline>
            <x14:sparkline>
              <xm:f>'100'!G37:R37</xm:f>
              <xm:sqref>F37</xm:sqref>
            </x14:sparkline>
            <x14:sparkline>
              <xm:f>'100'!G38:R38</xm:f>
              <xm:sqref>F38</xm:sqref>
            </x14:sparkline>
            <x14:sparkline>
              <xm:f>'100'!G39:R39</xm:f>
              <xm:sqref>F39</xm:sqref>
            </x14:sparkline>
            <x14:sparkline>
              <xm:f>'100'!G40:R40</xm:f>
              <xm:sqref>F40</xm:sqref>
            </x14:sparkline>
            <x14:sparkline>
              <xm:f>'100'!G41:R41</xm:f>
              <xm:sqref>F41</xm:sqref>
            </x14:sparkline>
            <x14:sparkline>
              <xm:f>'100'!G42:R42</xm:f>
              <xm:sqref>F42</xm:sqref>
            </x14:sparkline>
            <x14:sparkline>
              <xm:f>'100'!G43:R43</xm:f>
              <xm:sqref>F43</xm:sqref>
            </x14:sparkline>
            <x14:sparkline>
              <xm:f>'100'!G44:R44</xm:f>
              <xm:sqref>F44</xm:sqref>
            </x14:sparkline>
            <x14:sparkline>
              <xm:f>'100'!G45:R45</xm:f>
              <xm:sqref>F45</xm:sqref>
            </x14:sparkline>
            <x14:sparkline>
              <xm:f>'100'!G46:R46</xm:f>
              <xm:sqref>F46</xm:sqref>
            </x14:sparkline>
            <x14:sparkline>
              <xm:f>'100'!G47:R47</xm:f>
              <xm:sqref>F47</xm:sqref>
            </x14:sparkline>
            <x14:sparkline>
              <xm:f>'100'!G48:R48</xm:f>
              <xm:sqref>F48</xm:sqref>
            </x14:sparkline>
            <x14:sparkline>
              <xm:f>'100'!G49:R49</xm:f>
              <xm:sqref>F49</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3" width="9.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8" t="s">
        <v>793</v>
      </c>
      <c r="B1" s="18" t="s">
        <v>31</v>
      </c>
      <c r="C1" s="17" t="s">
        <v>11</v>
      </c>
      <c r="D1" s="18"/>
      <c r="E1" s="18" t="s">
        <v>12</v>
      </c>
      <c r="F1" s="18"/>
      <c r="G1" s="18" t="s">
        <v>13</v>
      </c>
      <c r="H1" s="18" t="s">
        <v>13</v>
      </c>
      <c r="I1" s="18" t="s">
        <v>13</v>
      </c>
      <c r="J1" s="18" t="s">
        <v>13</v>
      </c>
      <c r="K1" s="18" t="s">
        <v>13</v>
      </c>
      <c r="L1" s="18" t="s">
        <v>13</v>
      </c>
      <c r="M1" s="18" t="s">
        <v>13</v>
      </c>
      <c r="N1" s="18" t="s">
        <v>13</v>
      </c>
      <c r="O1" s="18" t="s">
        <v>13</v>
      </c>
      <c r="P1" s="18" t="s">
        <v>13</v>
      </c>
      <c r="Q1" s="18" t="s">
        <v>13</v>
      </c>
      <c r="R1" s="18" t="s">
        <v>13</v>
      </c>
      <c r="S1" s="18" t="s">
        <v>13</v>
      </c>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row>
    <row r="2" spans="1:59" hidden="1" x14ac:dyDescent="0.25">
      <c r="A2" s="18" t="s">
        <v>11</v>
      </c>
      <c r="B2" s="56" t="s">
        <v>32</v>
      </c>
      <c r="C2" s="57" t="str">
        <f>"200"</f>
        <v>200</v>
      </c>
      <c r="D2" s="18"/>
      <c r="E2" s="18"/>
      <c r="F2" s="18"/>
      <c r="G2" s="18" t="s">
        <v>14</v>
      </c>
      <c r="H2" s="18" t="s">
        <v>14</v>
      </c>
      <c r="I2" s="18" t="s">
        <v>14</v>
      </c>
      <c r="J2" s="18" t="s">
        <v>14</v>
      </c>
      <c r="K2" s="18" t="s">
        <v>14</v>
      </c>
      <c r="L2" s="18" t="s">
        <v>14</v>
      </c>
      <c r="M2" s="18" t="s">
        <v>14</v>
      </c>
      <c r="N2" s="18" t="s">
        <v>14</v>
      </c>
      <c r="O2" s="18" t="s">
        <v>14</v>
      </c>
      <c r="P2" s="18" t="s">
        <v>14</v>
      </c>
      <c r="Q2" s="18" t="s">
        <v>14</v>
      </c>
      <c r="R2" s="18" t="s">
        <v>14</v>
      </c>
      <c r="S2" s="18" t="s">
        <v>33</v>
      </c>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row>
    <row r="3" spans="1:59" x14ac:dyDescent="0.25">
      <c r="A3" s="18"/>
      <c r="B3" s="18"/>
      <c r="C3" s="17"/>
      <c r="S3" s="19"/>
    </row>
    <row r="4" spans="1:59" ht="22.5" x14ac:dyDescent="0.3">
      <c r="A4" s="18"/>
      <c r="B4" s="18"/>
      <c r="C4" s="17"/>
      <c r="E4" s="60"/>
      <c r="F4" s="60"/>
      <c r="S4" s="19"/>
    </row>
    <row r="5" spans="1:59" ht="22.5" x14ac:dyDescent="0.3">
      <c r="A5" s="18"/>
      <c r="B5" s="18"/>
      <c r="C5" s="17"/>
      <c r="E5" s="60" t="s">
        <v>15</v>
      </c>
      <c r="F5" s="60"/>
      <c r="S5" s="19"/>
    </row>
    <row r="6" spans="1:59" ht="22.5" x14ac:dyDescent="0.3">
      <c r="A6" s="18"/>
      <c r="B6" s="18"/>
      <c r="C6" s="17"/>
      <c r="E6" s="60" t="s">
        <v>16</v>
      </c>
      <c r="F6" s="60" t="str">
        <f>Year</f>
        <v>2016</v>
      </c>
      <c r="S6" s="19"/>
    </row>
    <row r="7" spans="1:59" ht="22.5" x14ac:dyDescent="0.3">
      <c r="A7" s="18"/>
      <c r="B7" s="18" t="str">
        <f>IF(Separate_sheet="","Hide","Show")</f>
        <v>Show</v>
      </c>
      <c r="C7" s="17"/>
      <c r="E7" s="60" t="str">
        <f>"Accounting"</f>
        <v>Accounting</v>
      </c>
      <c r="F7" s="60" t="str">
        <f>C2</f>
        <v>200</v>
      </c>
      <c r="H7" s="60"/>
      <c r="S7" s="19"/>
    </row>
    <row r="8" spans="1:59" ht="22.5" hidden="1" x14ac:dyDescent="0.3">
      <c r="A8" s="18" t="s">
        <v>34</v>
      </c>
      <c r="B8" s="18" t="s">
        <v>35</v>
      </c>
      <c r="C8" s="17" t="str">
        <f>IF(Separate_sheet=B8,C2,"*")</f>
        <v>200</v>
      </c>
      <c r="E8" s="60"/>
      <c r="F8" s="60"/>
      <c r="G8" s="60"/>
      <c r="S8" s="19"/>
    </row>
    <row r="9" spans="1:59" ht="22.5" hidden="1" x14ac:dyDescent="0.3">
      <c r="A9" s="18" t="s">
        <v>34</v>
      </c>
      <c r="B9" s="18" t="s">
        <v>36</v>
      </c>
      <c r="C9" s="17" t="str">
        <f>IF(Separate_sheet=B9,C2,"*")</f>
        <v>*</v>
      </c>
      <c r="E9" s="60"/>
      <c r="F9" s="60"/>
      <c r="G9" s="60"/>
      <c r="S9" s="19"/>
    </row>
    <row r="10" spans="1:59" ht="22.5" hidden="1" x14ac:dyDescent="0.3">
      <c r="A10" s="18" t="s">
        <v>34</v>
      </c>
      <c r="B10" s="18" t="s">
        <v>37</v>
      </c>
      <c r="C10" s="17" t="str">
        <f>IF(Separate_sheet=B10,C2,"*")</f>
        <v>*</v>
      </c>
      <c r="E10" s="60"/>
      <c r="F10" s="60"/>
      <c r="G10" s="60"/>
      <c r="S10" s="19"/>
    </row>
    <row r="11" spans="1:59" x14ac:dyDescent="0.25">
      <c r="A11" s="18"/>
      <c r="B11" s="18"/>
      <c r="C11" s="17"/>
      <c r="S11" s="19"/>
    </row>
    <row r="12" spans="1:59" ht="18.75" x14ac:dyDescent="0.3">
      <c r="A12" s="18"/>
      <c r="B12" s="18"/>
      <c r="C12" s="17"/>
      <c r="G12" s="21" t="str">
        <f>TEXT(G13,"MMMM")</f>
        <v>January</v>
      </c>
      <c r="H12" s="22" t="str">
        <f>TEXT(H13,"MMMM")</f>
        <v>February</v>
      </c>
      <c r="I12" s="22" t="str">
        <f>TEXT(I13,"MMMM")</f>
        <v>March</v>
      </c>
      <c r="J12" s="22" t="str">
        <f>TEXT(J13,"MMMM")</f>
        <v>April</v>
      </c>
      <c r="K12" s="22" t="str">
        <f>TEXT(K13,"MMMM")</f>
        <v>May</v>
      </c>
      <c r="L12" s="22" t="str">
        <f>TEXT(L13,"MMMM")</f>
        <v>June</v>
      </c>
      <c r="M12" s="22" t="str">
        <f>TEXT(M13,"MMMM")</f>
        <v>July</v>
      </c>
      <c r="N12" s="22" t="str">
        <f>TEXT(N13,"MMMM")</f>
        <v>August</v>
      </c>
      <c r="O12" s="22" t="str">
        <f>TEXT(O13,"MMMM")</f>
        <v>September</v>
      </c>
      <c r="P12" s="22" t="str">
        <f>TEXT(P13,"MMMM")</f>
        <v>October</v>
      </c>
      <c r="Q12" s="22" t="str">
        <f>TEXT(Q13,"MMMM")</f>
        <v>November</v>
      </c>
      <c r="R12" s="22" t="str">
        <f>TEXT(R13,"MMMM")</f>
        <v>December</v>
      </c>
      <c r="S12" s="23" t="str">
        <f>F6</f>
        <v>2016</v>
      </c>
    </row>
    <row r="13" spans="1:59" hidden="1" x14ac:dyDescent="0.25">
      <c r="A13" s="18" t="s">
        <v>11</v>
      </c>
      <c r="B13" s="18"/>
      <c r="C13" s="17"/>
      <c r="G13" s="24">
        <f>DATE(Year,1,1)</f>
        <v>42370</v>
      </c>
      <c r="H13" s="25">
        <f>G14+1</f>
        <v>42401</v>
      </c>
      <c r="I13" s="25">
        <f>H14+1</f>
        <v>42430</v>
      </c>
      <c r="J13" s="25">
        <f>I14+1</f>
        <v>42461</v>
      </c>
      <c r="K13" s="25">
        <f>J14+1</f>
        <v>42491</v>
      </c>
      <c r="L13" s="25">
        <f>K14+1</f>
        <v>42522</v>
      </c>
      <c r="M13" s="25">
        <f>L14+1</f>
        <v>42552</v>
      </c>
      <c r="N13" s="25">
        <f>M14+1</f>
        <v>42583</v>
      </c>
      <c r="O13" s="25">
        <f>N14+1</f>
        <v>42614</v>
      </c>
      <c r="P13" s="25">
        <f>O14+1</f>
        <v>42644</v>
      </c>
      <c r="Q13" s="25">
        <f>P14+1</f>
        <v>42675</v>
      </c>
      <c r="R13" s="25">
        <f>Q14+1</f>
        <v>42705</v>
      </c>
      <c r="S13" s="26">
        <f>G13</f>
        <v>42370</v>
      </c>
    </row>
    <row r="14" spans="1:59" hidden="1" x14ac:dyDescent="0.25">
      <c r="A14" s="18" t="s">
        <v>11</v>
      </c>
      <c r="B14" s="18"/>
      <c r="C14" s="17"/>
      <c r="G14" s="24">
        <f>EOMONTH(G13,0)</f>
        <v>42400</v>
      </c>
      <c r="H14" s="25">
        <f>EOMONTH(H13,0)</f>
        <v>42429</v>
      </c>
      <c r="I14" s="25">
        <f>EOMONTH(I13,0)</f>
        <v>42460</v>
      </c>
      <c r="J14" s="25">
        <f>EOMONTH(J13,0)</f>
        <v>42490</v>
      </c>
      <c r="K14" s="25">
        <f>EOMONTH(K13,0)</f>
        <v>42521</v>
      </c>
      <c r="L14" s="25">
        <f>EOMONTH(L13,0)</f>
        <v>42551</v>
      </c>
      <c r="M14" s="25">
        <f>EOMONTH(M13,0)</f>
        <v>42582</v>
      </c>
      <c r="N14" s="25">
        <f>EOMONTH(N13,0)</f>
        <v>42613</v>
      </c>
      <c r="O14" s="25">
        <f>EOMONTH(O13,0)</f>
        <v>42643</v>
      </c>
      <c r="P14" s="25">
        <f>EOMONTH(P13,0)</f>
        <v>42674</v>
      </c>
      <c r="Q14" s="25">
        <f>EOMONTH(Q13,0)</f>
        <v>42704</v>
      </c>
      <c r="R14" s="25">
        <f>EOMONTH(R13,0)</f>
        <v>42735</v>
      </c>
      <c r="S14" s="26">
        <f>R14</f>
        <v>42735</v>
      </c>
    </row>
    <row r="15" spans="1:59" ht="17.25" x14ac:dyDescent="0.3">
      <c r="A15" s="18"/>
      <c r="B15" s="18"/>
      <c r="C15" s="17" t="s">
        <v>18</v>
      </c>
      <c r="E15" s="27" t="s">
        <v>19</v>
      </c>
      <c r="F15" s="27"/>
      <c r="G15" s="28"/>
      <c r="H15" s="29"/>
      <c r="I15" s="29"/>
      <c r="J15" s="29"/>
      <c r="K15" s="29"/>
      <c r="L15" s="29"/>
      <c r="M15" s="29"/>
      <c r="N15" s="29"/>
      <c r="O15" s="29"/>
      <c r="P15" s="29"/>
      <c r="Q15" s="29"/>
      <c r="R15" s="29"/>
      <c r="S15" s="30"/>
    </row>
    <row r="16" spans="1:59" x14ac:dyDescent="0.25">
      <c r="A16" s="18"/>
      <c r="B16" s="18"/>
      <c r="C16" s="17">
        <v>31</v>
      </c>
      <c r="E16" s="31" t="str">
        <f>"Sales"</f>
        <v>Sales</v>
      </c>
      <c r="F16" s="31"/>
      <c r="G16" s="32">
        <v>0</v>
      </c>
      <c r="H16" s="33">
        <v>0</v>
      </c>
      <c r="I16" s="33">
        <v>0</v>
      </c>
      <c r="J16" s="33">
        <v>0</v>
      </c>
      <c r="K16" s="33">
        <v>0</v>
      </c>
      <c r="L16" s="33">
        <v>0</v>
      </c>
      <c r="M16" s="33">
        <v>0</v>
      </c>
      <c r="N16" s="33">
        <v>0</v>
      </c>
      <c r="O16" s="33">
        <v>0</v>
      </c>
      <c r="P16" s="33">
        <v>0</v>
      </c>
      <c r="Q16" s="33">
        <v>0</v>
      </c>
      <c r="R16" s="33">
        <v>0</v>
      </c>
      <c r="S16" s="34">
        <v>0</v>
      </c>
    </row>
    <row r="17" spans="1:19" x14ac:dyDescent="0.25">
      <c r="A17" s="18"/>
      <c r="B17" s="18"/>
      <c r="C17" s="17">
        <v>32</v>
      </c>
      <c r="E17" s="31" t="str">
        <f>"Sales Returns and Discounts"</f>
        <v>Sales Returns and Discounts</v>
      </c>
      <c r="F17" s="31"/>
      <c r="G17" s="32">
        <v>0</v>
      </c>
      <c r="H17" s="33">
        <v>0</v>
      </c>
      <c r="I17" s="33">
        <v>0</v>
      </c>
      <c r="J17" s="33">
        <v>0</v>
      </c>
      <c r="K17" s="33">
        <v>0</v>
      </c>
      <c r="L17" s="33">
        <v>0</v>
      </c>
      <c r="M17" s="33">
        <v>0</v>
      </c>
      <c r="N17" s="33">
        <v>0</v>
      </c>
      <c r="O17" s="33">
        <v>0</v>
      </c>
      <c r="P17" s="33">
        <v>0</v>
      </c>
      <c r="Q17" s="33">
        <v>0</v>
      </c>
      <c r="R17" s="33">
        <v>0</v>
      </c>
      <c r="S17" s="34">
        <v>0</v>
      </c>
    </row>
    <row r="18" spans="1:19" x14ac:dyDescent="0.25">
      <c r="A18" s="18"/>
      <c r="B18" s="18"/>
      <c r="C18" s="17"/>
      <c r="E18" s="35" t="s">
        <v>20</v>
      </c>
      <c r="F18" s="35"/>
      <c r="G18" s="36">
        <f>G16+G17</f>
        <v>0</v>
      </c>
      <c r="H18" s="36">
        <f>H16+H17</f>
        <v>0</v>
      </c>
      <c r="I18" s="36">
        <f>I16+I17</f>
        <v>0</v>
      </c>
      <c r="J18" s="36">
        <f>J16+J17</f>
        <v>0</v>
      </c>
      <c r="K18" s="36">
        <f>K16+K17</f>
        <v>0</v>
      </c>
      <c r="L18" s="36">
        <f>L16+L17</f>
        <v>0</v>
      </c>
      <c r="M18" s="36">
        <f>M16+M17</f>
        <v>0</v>
      </c>
      <c r="N18" s="36">
        <f>N16+N17</f>
        <v>0</v>
      </c>
      <c r="O18" s="36">
        <f>O16+O17</f>
        <v>0</v>
      </c>
      <c r="P18" s="36">
        <f>P16+P17</f>
        <v>0</v>
      </c>
      <c r="Q18" s="36">
        <f>Q16+Q17</f>
        <v>0</v>
      </c>
      <c r="R18" s="36">
        <f>R16+R17</f>
        <v>0</v>
      </c>
      <c r="S18" s="37">
        <f>S16+S17</f>
        <v>0</v>
      </c>
    </row>
    <row r="19" spans="1:19" x14ac:dyDescent="0.25">
      <c r="A19" s="18"/>
      <c r="B19" s="18"/>
      <c r="C19" s="17"/>
      <c r="E19" s="38"/>
      <c r="F19" s="38"/>
      <c r="G19" s="39"/>
      <c r="H19" s="39"/>
      <c r="I19" s="39"/>
      <c r="J19" s="39"/>
      <c r="K19" s="39"/>
      <c r="L19" s="39"/>
      <c r="M19" s="39"/>
      <c r="N19" s="39"/>
      <c r="O19" s="39"/>
      <c r="P19" s="39"/>
      <c r="Q19" s="39"/>
      <c r="R19" s="39"/>
      <c r="S19" s="40"/>
    </row>
    <row r="20" spans="1:19" ht="17.25" x14ac:dyDescent="0.3">
      <c r="A20" s="18"/>
      <c r="B20" s="18"/>
      <c r="C20" s="17"/>
      <c r="E20" s="41" t="str">
        <f>"Cost of Goods Sold"</f>
        <v>Cost of Goods Sold</v>
      </c>
      <c r="F20" s="41"/>
      <c r="G20" s="28"/>
      <c r="H20" s="29"/>
      <c r="I20" s="29"/>
      <c r="J20" s="29"/>
      <c r="K20" s="29"/>
      <c r="L20" s="29"/>
      <c r="M20" s="29"/>
      <c r="N20" s="29"/>
      <c r="O20" s="29"/>
      <c r="P20" s="29"/>
      <c r="Q20" s="29"/>
      <c r="R20" s="29"/>
      <c r="S20" s="30"/>
    </row>
    <row r="21" spans="1:19" x14ac:dyDescent="0.25">
      <c r="A21" s="18"/>
      <c r="B21" s="18"/>
      <c r="C21" s="17">
        <v>33</v>
      </c>
      <c r="E21" s="31" t="str">
        <f>"Cost of Goods Sold"</f>
        <v>Cost of Goods Sold</v>
      </c>
      <c r="F21" s="31"/>
      <c r="G21" s="32">
        <v>0</v>
      </c>
      <c r="H21" s="33">
        <v>0</v>
      </c>
      <c r="I21" s="33">
        <v>0</v>
      </c>
      <c r="J21" s="33">
        <v>0</v>
      </c>
      <c r="K21" s="33">
        <v>0</v>
      </c>
      <c r="L21" s="33">
        <v>0</v>
      </c>
      <c r="M21" s="33">
        <v>0</v>
      </c>
      <c r="N21" s="33">
        <v>0</v>
      </c>
      <c r="O21" s="33">
        <v>0</v>
      </c>
      <c r="P21" s="33">
        <v>0</v>
      </c>
      <c r="Q21" s="33">
        <v>0</v>
      </c>
      <c r="R21" s="33">
        <v>0</v>
      </c>
      <c r="S21" s="34">
        <v>0</v>
      </c>
    </row>
    <row r="22" spans="1:19" ht="17.25" x14ac:dyDescent="0.3">
      <c r="A22" s="18"/>
      <c r="B22" s="18"/>
      <c r="C22" s="17"/>
      <c r="E22" s="42"/>
      <c r="F22" s="42"/>
      <c r="G22" s="32"/>
      <c r="H22" s="33"/>
      <c r="I22" s="33"/>
      <c r="J22" s="33"/>
      <c r="K22" s="33"/>
      <c r="L22" s="33"/>
      <c r="M22" s="33"/>
      <c r="N22" s="33"/>
      <c r="O22" s="33"/>
      <c r="P22" s="33"/>
      <c r="Q22" s="33"/>
      <c r="R22" s="33"/>
      <c r="S22" s="34"/>
    </row>
    <row r="23" spans="1:19" ht="15.75" x14ac:dyDescent="0.25">
      <c r="A23" s="18"/>
      <c r="B23" s="18"/>
      <c r="C23" s="17"/>
      <c r="E23" s="43" t="s">
        <v>21</v>
      </c>
      <c r="F23" s="43"/>
      <c r="G23" s="44">
        <f>G18+G21</f>
        <v>0</v>
      </c>
      <c r="H23" s="44">
        <f>H18+H21</f>
        <v>0</v>
      </c>
      <c r="I23" s="44">
        <f>I18+I21</f>
        <v>0</v>
      </c>
      <c r="J23" s="44">
        <f>J18+J21</f>
        <v>0</v>
      </c>
      <c r="K23" s="44">
        <f>K18+K21</f>
        <v>0</v>
      </c>
      <c r="L23" s="44">
        <f>L18+L21</f>
        <v>0</v>
      </c>
      <c r="M23" s="44">
        <f>M18+M21</f>
        <v>0</v>
      </c>
      <c r="N23" s="44">
        <f>N18+N21</f>
        <v>0</v>
      </c>
      <c r="O23" s="44">
        <f>O18+O21</f>
        <v>0</v>
      </c>
      <c r="P23" s="44">
        <f>P18+P21</f>
        <v>0</v>
      </c>
      <c r="Q23" s="44">
        <f>Q18+Q21</f>
        <v>0</v>
      </c>
      <c r="R23" s="44">
        <f>R18+R21</f>
        <v>0</v>
      </c>
      <c r="S23" s="45">
        <f>S18+S21</f>
        <v>0</v>
      </c>
    </row>
    <row r="24" spans="1:19" x14ac:dyDescent="0.25">
      <c r="A24" s="18"/>
      <c r="B24" s="18"/>
      <c r="C24" s="17"/>
      <c r="E24" s="38"/>
      <c r="F24" s="38"/>
      <c r="G24" s="39"/>
      <c r="H24" s="39"/>
      <c r="I24" s="39"/>
      <c r="J24" s="39"/>
      <c r="K24" s="39"/>
      <c r="L24" s="39"/>
      <c r="M24" s="39"/>
      <c r="N24" s="39"/>
      <c r="O24" s="39"/>
      <c r="P24" s="39"/>
      <c r="Q24" s="39"/>
      <c r="R24" s="39"/>
      <c r="S24" s="40"/>
    </row>
    <row r="25" spans="1:19" ht="17.25" x14ac:dyDescent="0.3">
      <c r="A25" s="18"/>
      <c r="B25" s="18"/>
      <c r="C25" s="17"/>
      <c r="E25" s="41" t="s">
        <v>22</v>
      </c>
      <c r="F25" s="41"/>
      <c r="G25" s="28"/>
      <c r="H25" s="29"/>
      <c r="I25" s="29"/>
      <c r="J25" s="29"/>
      <c r="K25" s="29"/>
      <c r="L25" s="29"/>
      <c r="M25" s="29"/>
      <c r="N25" s="29"/>
      <c r="O25" s="29"/>
      <c r="P25" s="29"/>
      <c r="Q25" s="29"/>
      <c r="R25" s="29"/>
      <c r="S25" s="30"/>
    </row>
    <row r="26" spans="1:19" x14ac:dyDescent="0.25">
      <c r="A26" s="18"/>
      <c r="B26" s="18"/>
      <c r="C26" s="17">
        <v>34</v>
      </c>
      <c r="E26" s="31" t="str">
        <f>"Selling Expense"</f>
        <v>Selling Expense</v>
      </c>
      <c r="F26" s="31"/>
      <c r="G26" s="32">
        <v>0</v>
      </c>
      <c r="H26" s="33">
        <v>0</v>
      </c>
      <c r="I26" s="33">
        <v>0</v>
      </c>
      <c r="J26" s="33">
        <v>0</v>
      </c>
      <c r="K26" s="33">
        <v>0</v>
      </c>
      <c r="L26" s="33">
        <v>0</v>
      </c>
      <c r="M26" s="33">
        <v>0</v>
      </c>
      <c r="N26" s="33">
        <v>0</v>
      </c>
      <c r="O26" s="33">
        <v>0</v>
      </c>
      <c r="P26" s="33">
        <v>0</v>
      </c>
      <c r="Q26" s="33">
        <v>0</v>
      </c>
      <c r="R26" s="33">
        <v>0</v>
      </c>
      <c r="S26" s="34">
        <v>0</v>
      </c>
    </row>
    <row r="27" spans="1:19" x14ac:dyDescent="0.25">
      <c r="A27" s="18"/>
      <c r="B27" s="18"/>
      <c r="C27" s="17">
        <v>35</v>
      </c>
      <c r="E27" s="31" t="str">
        <f>"Administrative Expense"</f>
        <v>Administrative Expense</v>
      </c>
      <c r="F27" s="31"/>
      <c r="G27" s="32">
        <v>0</v>
      </c>
      <c r="H27" s="33">
        <v>0</v>
      </c>
      <c r="I27" s="33">
        <v>0</v>
      </c>
      <c r="J27" s="33">
        <v>0</v>
      </c>
      <c r="K27" s="33">
        <v>0</v>
      </c>
      <c r="L27" s="33">
        <v>0</v>
      </c>
      <c r="M27" s="33">
        <v>0</v>
      </c>
      <c r="N27" s="33">
        <v>0</v>
      </c>
      <c r="O27" s="33">
        <v>0</v>
      </c>
      <c r="P27" s="33">
        <v>0</v>
      </c>
      <c r="Q27" s="33">
        <v>0</v>
      </c>
      <c r="R27" s="33">
        <v>0</v>
      </c>
      <c r="S27" s="34">
        <v>0</v>
      </c>
    </row>
    <row r="28" spans="1:19" x14ac:dyDescent="0.25">
      <c r="A28" s="18"/>
      <c r="B28" s="18"/>
      <c r="C28" s="17">
        <v>36</v>
      </c>
      <c r="E28" s="31" t="str">
        <f>"Salaries Expense"</f>
        <v>Salaries Expense</v>
      </c>
      <c r="F28" s="31"/>
      <c r="G28" s="32">
        <v>0</v>
      </c>
      <c r="H28" s="33">
        <v>0</v>
      </c>
      <c r="I28" s="33">
        <v>0</v>
      </c>
      <c r="J28" s="33">
        <v>0</v>
      </c>
      <c r="K28" s="33">
        <v>0</v>
      </c>
      <c r="L28" s="33">
        <v>0</v>
      </c>
      <c r="M28" s="33">
        <v>0</v>
      </c>
      <c r="N28" s="33">
        <v>0</v>
      </c>
      <c r="O28" s="33">
        <v>0</v>
      </c>
      <c r="P28" s="33">
        <v>0</v>
      </c>
      <c r="Q28" s="33">
        <v>0</v>
      </c>
      <c r="R28" s="33">
        <v>0</v>
      </c>
      <c r="S28" s="34">
        <v>0</v>
      </c>
    </row>
    <row r="29" spans="1:19" x14ac:dyDescent="0.25">
      <c r="A29" s="18"/>
      <c r="B29" s="18"/>
      <c r="C29" s="17">
        <v>37</v>
      </c>
      <c r="E29" s="31" t="str">
        <f>"Other Employee Expenses"</f>
        <v>Other Employee Expenses</v>
      </c>
      <c r="F29" s="31"/>
      <c r="G29" s="32">
        <v>0</v>
      </c>
      <c r="H29" s="33">
        <v>0</v>
      </c>
      <c r="I29" s="33">
        <v>0</v>
      </c>
      <c r="J29" s="33">
        <v>0</v>
      </c>
      <c r="K29" s="33">
        <v>0</v>
      </c>
      <c r="L29" s="33">
        <v>0</v>
      </c>
      <c r="M29" s="33">
        <v>0</v>
      </c>
      <c r="N29" s="33">
        <v>0</v>
      </c>
      <c r="O29" s="33">
        <v>0</v>
      </c>
      <c r="P29" s="33">
        <v>0</v>
      </c>
      <c r="Q29" s="33">
        <v>0</v>
      </c>
      <c r="R29" s="33">
        <v>0</v>
      </c>
      <c r="S29" s="34">
        <v>0</v>
      </c>
    </row>
    <row r="30" spans="1:19" x14ac:dyDescent="0.25">
      <c r="A30" s="18"/>
      <c r="B30" s="18"/>
      <c r="C30" s="17">
        <v>38</v>
      </c>
      <c r="E30" s="31" t="str">
        <f>"Interest Expense"</f>
        <v>Interest Expense</v>
      </c>
      <c r="F30" s="31"/>
      <c r="G30" s="32">
        <v>0</v>
      </c>
      <c r="H30" s="33">
        <v>0</v>
      </c>
      <c r="I30" s="33">
        <v>0</v>
      </c>
      <c r="J30" s="33">
        <v>0</v>
      </c>
      <c r="K30" s="33">
        <v>0</v>
      </c>
      <c r="L30" s="33">
        <v>0</v>
      </c>
      <c r="M30" s="33">
        <v>0</v>
      </c>
      <c r="N30" s="33">
        <v>0</v>
      </c>
      <c r="O30" s="33">
        <v>0</v>
      </c>
      <c r="P30" s="33">
        <v>0</v>
      </c>
      <c r="Q30" s="33">
        <v>0</v>
      </c>
      <c r="R30" s="33">
        <v>0</v>
      </c>
      <c r="S30" s="34">
        <v>0</v>
      </c>
    </row>
    <row r="31" spans="1:19" x14ac:dyDescent="0.25">
      <c r="A31" s="18"/>
      <c r="B31" s="18"/>
      <c r="C31" s="17">
        <v>39</v>
      </c>
      <c r="E31" s="31" t="str">
        <f>"Tax Expense"</f>
        <v>Tax Expense</v>
      </c>
      <c r="F31" s="31"/>
      <c r="G31" s="32">
        <v>-2768.76</v>
      </c>
      <c r="H31" s="33">
        <v>-1776.76</v>
      </c>
      <c r="I31" s="33">
        <v>-1756.57</v>
      </c>
      <c r="J31" s="33">
        <v>-1757.75</v>
      </c>
      <c r="K31" s="33">
        <v>-1717.63</v>
      </c>
      <c r="L31" s="33">
        <v>-3734.52</v>
      </c>
      <c r="M31" s="33">
        <v>-1748.82</v>
      </c>
      <c r="N31" s="33">
        <v>-1750.22</v>
      </c>
      <c r="O31" s="33">
        <v>-1761.75</v>
      </c>
      <c r="P31" s="33">
        <v>-1737.47</v>
      </c>
      <c r="Q31" s="33">
        <v>-1793.86</v>
      </c>
      <c r="R31" s="33">
        <v>-1736.52</v>
      </c>
      <c r="S31" s="34">
        <v>-24040.63</v>
      </c>
    </row>
    <row r="32" spans="1:19" x14ac:dyDescent="0.25">
      <c r="A32" s="18"/>
      <c r="B32" s="18"/>
      <c r="C32" s="17">
        <v>40</v>
      </c>
      <c r="E32" s="31" t="str">
        <f>"Depreciation Expense"</f>
        <v>Depreciation Expense</v>
      </c>
      <c r="F32" s="31"/>
      <c r="G32" s="32">
        <v>0</v>
      </c>
      <c r="H32" s="33">
        <v>0</v>
      </c>
      <c r="I32" s="33">
        <v>0</v>
      </c>
      <c r="J32" s="33">
        <v>0</v>
      </c>
      <c r="K32" s="33">
        <v>0</v>
      </c>
      <c r="L32" s="33">
        <v>0</v>
      </c>
      <c r="M32" s="33">
        <v>0</v>
      </c>
      <c r="N32" s="33">
        <v>0</v>
      </c>
      <c r="O32" s="33">
        <v>0</v>
      </c>
      <c r="P32" s="33">
        <v>0</v>
      </c>
      <c r="Q32" s="33">
        <v>0</v>
      </c>
      <c r="R32" s="33">
        <v>0</v>
      </c>
      <c r="S32" s="34">
        <v>0</v>
      </c>
    </row>
    <row r="33" spans="1:19" x14ac:dyDescent="0.25">
      <c r="A33" s="18"/>
      <c r="B33" s="18"/>
      <c r="C33" s="17">
        <v>47</v>
      </c>
      <c r="E33" s="31" t="str">
        <f>"Amortization of Intangible Assets"</f>
        <v>Amortization of Intangible Assets</v>
      </c>
      <c r="F33" s="31"/>
      <c r="G33" s="32">
        <v>0</v>
      </c>
      <c r="H33" s="33">
        <v>0</v>
      </c>
      <c r="I33" s="33">
        <v>0</v>
      </c>
      <c r="J33" s="33">
        <v>0</v>
      </c>
      <c r="K33" s="33">
        <v>0</v>
      </c>
      <c r="L33" s="33">
        <v>0</v>
      </c>
      <c r="M33" s="33">
        <v>0</v>
      </c>
      <c r="N33" s="33">
        <v>0</v>
      </c>
      <c r="O33" s="33">
        <v>0</v>
      </c>
      <c r="P33" s="33">
        <v>0</v>
      </c>
      <c r="Q33" s="33">
        <v>0</v>
      </c>
      <c r="R33" s="33">
        <v>0</v>
      </c>
      <c r="S33" s="34">
        <v>0</v>
      </c>
    </row>
    <row r="34" spans="1:19" x14ac:dyDescent="0.25">
      <c r="A34" s="18"/>
      <c r="B34" s="18"/>
      <c r="C34" s="17"/>
      <c r="E34" s="35" t="s">
        <v>23</v>
      </c>
      <c r="F34" s="35"/>
      <c r="G34" s="36">
        <f>SUM(G26:G33)</f>
        <v>-2768.76</v>
      </c>
      <c r="H34" s="36">
        <f>SUM(H26:H33)</f>
        <v>-1776.76</v>
      </c>
      <c r="I34" s="36">
        <f>SUM(I26:I33)</f>
        <v>-1756.57</v>
      </c>
      <c r="J34" s="36">
        <f>SUM(J26:J33)</f>
        <v>-1757.75</v>
      </c>
      <c r="K34" s="36">
        <f>SUM(K26:K33)</f>
        <v>-1717.63</v>
      </c>
      <c r="L34" s="36">
        <f>SUM(L26:L33)</f>
        <v>-3734.52</v>
      </c>
      <c r="M34" s="36">
        <f>SUM(M26:M33)</f>
        <v>-1748.82</v>
      </c>
      <c r="N34" s="36">
        <f>SUM(N26:N33)</f>
        <v>-1750.22</v>
      </c>
      <c r="O34" s="36">
        <f>SUM(O26:O33)</f>
        <v>-1761.75</v>
      </c>
      <c r="P34" s="36">
        <f>SUM(P26:P33)</f>
        <v>-1737.47</v>
      </c>
      <c r="Q34" s="36">
        <f>SUM(Q26:Q33)</f>
        <v>-1793.86</v>
      </c>
      <c r="R34" s="36">
        <f>SUM(R26:R33)</f>
        <v>-1736.52</v>
      </c>
      <c r="S34" s="37">
        <f>SUM(S26:S33)</f>
        <v>-24040.63</v>
      </c>
    </row>
    <row r="35" spans="1:19" x14ac:dyDescent="0.25">
      <c r="A35" s="18"/>
      <c r="B35" s="18"/>
      <c r="C35" s="17"/>
      <c r="E35" s="31"/>
      <c r="F35" s="31"/>
      <c r="G35" s="32"/>
      <c r="H35" s="33"/>
      <c r="I35" s="33"/>
      <c r="J35" s="33"/>
      <c r="K35" s="33"/>
      <c r="L35" s="33"/>
      <c r="M35" s="33"/>
      <c r="N35" s="33"/>
      <c r="O35" s="33"/>
      <c r="P35" s="33"/>
      <c r="Q35" s="33"/>
      <c r="R35" s="33"/>
      <c r="S35" s="34"/>
    </row>
    <row r="36" spans="1:19" ht="15.75" x14ac:dyDescent="0.25">
      <c r="A36" s="18"/>
      <c r="B36" s="18"/>
      <c r="C36" s="17"/>
      <c r="E36" s="43" t="s">
        <v>24</v>
      </c>
      <c r="F36" s="43"/>
      <c r="G36" s="44">
        <f>G23+G34</f>
        <v>-2768.76</v>
      </c>
      <c r="H36" s="44">
        <f>H23+H34</f>
        <v>-1776.76</v>
      </c>
      <c r="I36" s="44">
        <f>I23+I34</f>
        <v>-1756.57</v>
      </c>
      <c r="J36" s="44">
        <f>J23+J34</f>
        <v>-1757.75</v>
      </c>
      <c r="K36" s="44">
        <f>K23+K34</f>
        <v>-1717.63</v>
      </c>
      <c r="L36" s="44">
        <f>L23+L34</f>
        <v>-3734.52</v>
      </c>
      <c r="M36" s="44">
        <f>M23+M34</f>
        <v>-1748.82</v>
      </c>
      <c r="N36" s="44">
        <f>N23+N34</f>
        <v>-1750.22</v>
      </c>
      <c r="O36" s="44">
        <f>O23+O34</f>
        <v>-1761.75</v>
      </c>
      <c r="P36" s="44">
        <f>P23+P34</f>
        <v>-1737.47</v>
      </c>
      <c r="Q36" s="44">
        <f>Q23+Q34</f>
        <v>-1793.86</v>
      </c>
      <c r="R36" s="44">
        <f>R23+R34</f>
        <v>-1736.52</v>
      </c>
      <c r="S36" s="45">
        <f>S23+S34</f>
        <v>-24040.63</v>
      </c>
    </row>
    <row r="37" spans="1:19" ht="15.75" x14ac:dyDescent="0.25">
      <c r="A37" s="18"/>
      <c r="B37" s="18"/>
      <c r="C37" s="17"/>
      <c r="E37" s="46"/>
      <c r="F37" s="46"/>
      <c r="G37" s="39"/>
      <c r="H37" s="39"/>
      <c r="I37" s="39"/>
      <c r="J37" s="39"/>
      <c r="K37" s="39"/>
      <c r="L37" s="39"/>
      <c r="M37" s="39"/>
      <c r="N37" s="39"/>
      <c r="O37" s="39"/>
      <c r="P37" s="39"/>
      <c r="Q37" s="39"/>
      <c r="R37" s="39"/>
      <c r="S37" s="40"/>
    </row>
    <row r="38" spans="1:19" ht="17.25" x14ac:dyDescent="0.3">
      <c r="A38" s="18"/>
      <c r="B38" s="18"/>
      <c r="C38" s="17"/>
      <c r="E38" s="41" t="s">
        <v>25</v>
      </c>
      <c r="F38" s="41"/>
      <c r="G38" s="47"/>
      <c r="H38" s="47"/>
      <c r="I38" s="47"/>
      <c r="J38" s="47"/>
      <c r="K38" s="47"/>
      <c r="L38" s="47"/>
      <c r="M38" s="47"/>
      <c r="N38" s="47"/>
      <c r="O38" s="47"/>
      <c r="P38" s="47"/>
      <c r="Q38" s="47"/>
      <c r="R38" s="47"/>
      <c r="S38" s="48"/>
    </row>
    <row r="39" spans="1:19" x14ac:dyDescent="0.25">
      <c r="A39" s="18"/>
      <c r="B39" s="18"/>
      <c r="C39" s="17">
        <v>46</v>
      </c>
      <c r="E39" s="31" t="str">
        <f>"Gain/Loss on Asset Disposal"</f>
        <v>Gain/Loss on Asset Disposal</v>
      </c>
      <c r="F39" s="31"/>
      <c r="G39" s="32">
        <v>0</v>
      </c>
      <c r="H39" s="33">
        <v>0</v>
      </c>
      <c r="I39" s="33">
        <v>0</v>
      </c>
      <c r="J39" s="33">
        <v>0</v>
      </c>
      <c r="K39" s="33">
        <v>0</v>
      </c>
      <c r="L39" s="33">
        <v>0</v>
      </c>
      <c r="M39" s="33">
        <v>0</v>
      </c>
      <c r="N39" s="33">
        <v>0</v>
      </c>
      <c r="O39" s="33">
        <v>0</v>
      </c>
      <c r="P39" s="33">
        <v>0</v>
      </c>
      <c r="Q39" s="33">
        <v>0</v>
      </c>
      <c r="R39" s="33">
        <v>0</v>
      </c>
      <c r="S39" s="34">
        <v>0</v>
      </c>
    </row>
    <row r="40" spans="1:19" x14ac:dyDescent="0.25">
      <c r="A40" s="18"/>
      <c r="B40" s="18"/>
      <c r="C40" s="17">
        <v>42</v>
      </c>
      <c r="E40" s="31" t="str">
        <f>"Other Expenses"</f>
        <v>Other Expenses</v>
      </c>
      <c r="F40" s="31"/>
      <c r="G40" s="32">
        <v>0</v>
      </c>
      <c r="H40" s="33">
        <v>0</v>
      </c>
      <c r="I40" s="33">
        <v>0</v>
      </c>
      <c r="J40" s="33">
        <v>0</v>
      </c>
      <c r="K40" s="33">
        <v>0</v>
      </c>
      <c r="L40" s="33">
        <v>0</v>
      </c>
      <c r="M40" s="33">
        <v>0</v>
      </c>
      <c r="N40" s="33">
        <v>0</v>
      </c>
      <c r="O40" s="33">
        <v>0</v>
      </c>
      <c r="P40" s="33">
        <v>0</v>
      </c>
      <c r="Q40" s="33">
        <v>0</v>
      </c>
      <c r="R40" s="33">
        <v>0</v>
      </c>
      <c r="S40" s="34">
        <v>0</v>
      </c>
    </row>
    <row r="41" spans="1:19" x14ac:dyDescent="0.25">
      <c r="A41" s="18"/>
      <c r="B41" s="18"/>
      <c r="C41" s="17">
        <v>43</v>
      </c>
      <c r="E41" s="31" t="str">
        <f>"Other Income"</f>
        <v>Other Income</v>
      </c>
      <c r="F41" s="31"/>
      <c r="G41" s="32">
        <v>0</v>
      </c>
      <c r="H41" s="33">
        <v>0</v>
      </c>
      <c r="I41" s="33">
        <v>0</v>
      </c>
      <c r="J41" s="33">
        <v>0</v>
      </c>
      <c r="K41" s="33">
        <v>0</v>
      </c>
      <c r="L41" s="33">
        <v>0</v>
      </c>
      <c r="M41" s="33">
        <v>0</v>
      </c>
      <c r="N41" s="33">
        <v>0</v>
      </c>
      <c r="O41" s="33">
        <v>0</v>
      </c>
      <c r="P41" s="33">
        <v>0</v>
      </c>
      <c r="Q41" s="33">
        <v>0</v>
      </c>
      <c r="R41" s="33">
        <v>0</v>
      </c>
      <c r="S41" s="34">
        <v>0</v>
      </c>
    </row>
    <row r="42" spans="1:19" x14ac:dyDescent="0.25">
      <c r="A42" s="18"/>
      <c r="B42" s="18"/>
      <c r="C42" s="17"/>
      <c r="E42" s="35" t="s">
        <v>26</v>
      </c>
      <c r="F42" s="35"/>
      <c r="G42" s="36">
        <f>SUM(G39:G41)</f>
        <v>0</v>
      </c>
      <c r="H42" s="36">
        <f>SUM(H39:H41)</f>
        <v>0</v>
      </c>
      <c r="I42" s="36">
        <f>SUM(I39:I41)</f>
        <v>0</v>
      </c>
      <c r="J42" s="36">
        <f>SUM(J39:J41)</f>
        <v>0</v>
      </c>
      <c r="K42" s="36">
        <f>SUM(K39:K41)</f>
        <v>0</v>
      </c>
      <c r="L42" s="36">
        <f>SUM(L39:L41)</f>
        <v>0</v>
      </c>
      <c r="M42" s="36">
        <f>SUM(M39:M41)</f>
        <v>0</v>
      </c>
      <c r="N42" s="36">
        <f>SUM(N39:N41)</f>
        <v>0</v>
      </c>
      <c r="O42" s="36">
        <f>SUM(O39:O41)</f>
        <v>0</v>
      </c>
      <c r="P42" s="36">
        <f>SUM(P39:P41)</f>
        <v>0</v>
      </c>
      <c r="Q42" s="36">
        <f>SUM(Q39:Q41)</f>
        <v>0</v>
      </c>
      <c r="R42" s="36">
        <f>SUM(R39:R41)</f>
        <v>0</v>
      </c>
      <c r="S42" s="37">
        <f>SUM(S39:S41)</f>
        <v>0</v>
      </c>
    </row>
    <row r="43" spans="1:19" x14ac:dyDescent="0.25">
      <c r="A43" s="18"/>
      <c r="B43" s="18"/>
      <c r="C43" s="17"/>
      <c r="E43" s="31"/>
      <c r="F43" s="31"/>
      <c r="G43" s="32"/>
      <c r="H43" s="33"/>
      <c r="I43" s="33"/>
      <c r="J43" s="33"/>
      <c r="K43" s="33"/>
      <c r="L43" s="33"/>
      <c r="M43" s="33"/>
      <c r="N43" s="33"/>
      <c r="O43" s="33"/>
      <c r="P43" s="33"/>
      <c r="Q43" s="33"/>
      <c r="R43" s="33"/>
      <c r="S43" s="34"/>
    </row>
    <row r="44" spans="1:19" ht="15.75" x14ac:dyDescent="0.25">
      <c r="A44" s="18"/>
      <c r="B44" s="18"/>
      <c r="C44" s="17"/>
      <c r="E44" s="43" t="s">
        <v>27</v>
      </c>
      <c r="F44" s="43"/>
      <c r="G44" s="44">
        <f>G36+G42</f>
        <v>-2768.76</v>
      </c>
      <c r="H44" s="44">
        <f>H36+H42</f>
        <v>-1776.76</v>
      </c>
      <c r="I44" s="44">
        <f>I36+I42</f>
        <v>-1756.57</v>
      </c>
      <c r="J44" s="44">
        <f>J36+J42</f>
        <v>-1757.75</v>
      </c>
      <c r="K44" s="44">
        <f>K36+K42</f>
        <v>-1717.63</v>
      </c>
      <c r="L44" s="44">
        <f>L36+L42</f>
        <v>-3734.52</v>
      </c>
      <c r="M44" s="44">
        <f>M36+M42</f>
        <v>-1748.82</v>
      </c>
      <c r="N44" s="44">
        <f>N36+N42</f>
        <v>-1750.22</v>
      </c>
      <c r="O44" s="44">
        <f>O36+O42</f>
        <v>-1761.75</v>
      </c>
      <c r="P44" s="44">
        <f>P36+P42</f>
        <v>-1737.47</v>
      </c>
      <c r="Q44" s="44">
        <f>Q36+Q42</f>
        <v>-1793.86</v>
      </c>
      <c r="R44" s="44">
        <f>R36+R42</f>
        <v>-1736.52</v>
      </c>
      <c r="S44" s="45">
        <f>S36+S42</f>
        <v>-24040.63</v>
      </c>
    </row>
    <row r="45" spans="1:19" x14ac:dyDescent="0.25">
      <c r="A45" s="18"/>
      <c r="B45" s="18"/>
      <c r="C45" s="17"/>
      <c r="E45" s="31"/>
      <c r="F45" s="31"/>
      <c r="G45" s="32"/>
      <c r="H45" s="33"/>
      <c r="I45" s="33"/>
      <c r="J45" s="33"/>
      <c r="K45" s="33"/>
      <c r="L45" s="33"/>
      <c r="M45" s="33"/>
      <c r="N45" s="33"/>
      <c r="O45" s="33"/>
      <c r="P45" s="33"/>
      <c r="Q45" s="33"/>
      <c r="R45" s="33"/>
      <c r="S45" s="34"/>
    </row>
    <row r="46" spans="1:19" ht="17.25" x14ac:dyDescent="0.3">
      <c r="A46" s="18"/>
      <c r="B46" s="18"/>
      <c r="C46" s="17"/>
      <c r="E46" s="41" t="str">
        <f>"Income Tax Expense"</f>
        <v>Income Tax Expense</v>
      </c>
      <c r="F46" s="41"/>
      <c r="G46" s="49"/>
      <c r="H46" s="50"/>
      <c r="I46" s="50"/>
      <c r="J46" s="50"/>
      <c r="K46" s="50"/>
      <c r="L46" s="50"/>
      <c r="M46" s="50"/>
      <c r="N46" s="50"/>
      <c r="O46" s="50"/>
      <c r="P46" s="50"/>
      <c r="Q46" s="50"/>
      <c r="R46" s="50"/>
      <c r="S46" s="51"/>
    </row>
    <row r="47" spans="1:19" x14ac:dyDescent="0.25">
      <c r="A47" s="18"/>
      <c r="B47" s="18"/>
      <c r="C47" s="17">
        <v>41</v>
      </c>
      <c r="E47" s="31" t="str">
        <f>"Income Tax Expense"</f>
        <v>Income Tax Expense</v>
      </c>
      <c r="F47" s="31"/>
      <c r="G47" s="32">
        <v>0</v>
      </c>
      <c r="H47" s="33">
        <v>0</v>
      </c>
      <c r="I47" s="33">
        <v>0</v>
      </c>
      <c r="J47" s="33">
        <v>0</v>
      </c>
      <c r="K47" s="33">
        <v>0</v>
      </c>
      <c r="L47" s="33">
        <v>0</v>
      </c>
      <c r="M47" s="33">
        <v>0</v>
      </c>
      <c r="N47" s="33">
        <v>0</v>
      </c>
      <c r="O47" s="33">
        <v>0</v>
      </c>
      <c r="P47" s="33">
        <v>0</v>
      </c>
      <c r="Q47" s="33">
        <v>0</v>
      </c>
      <c r="R47" s="33">
        <v>0</v>
      </c>
      <c r="S47" s="34">
        <v>0</v>
      </c>
    </row>
    <row r="48" spans="1:19" ht="17.25" x14ac:dyDescent="0.3">
      <c r="A48" s="18"/>
      <c r="B48" s="18"/>
      <c r="C48" s="17"/>
      <c r="E48" s="42"/>
      <c r="F48" s="42"/>
      <c r="G48" s="32"/>
      <c r="H48" s="33"/>
      <c r="I48" s="33"/>
      <c r="J48" s="33"/>
      <c r="K48" s="33"/>
      <c r="L48" s="33"/>
      <c r="M48" s="33"/>
      <c r="N48" s="33"/>
      <c r="O48" s="33"/>
      <c r="P48" s="33"/>
      <c r="Q48" s="33"/>
      <c r="R48" s="33"/>
      <c r="S48" s="34"/>
    </row>
    <row r="49" spans="1:19" ht="19.5" thickBot="1" x14ac:dyDescent="0.35">
      <c r="A49" s="18"/>
      <c r="B49" s="18"/>
      <c r="C49" s="17"/>
      <c r="E49" s="52" t="s">
        <v>28</v>
      </c>
      <c r="F49" s="52"/>
      <c r="G49" s="53">
        <f>G44+G47</f>
        <v>-2768.76</v>
      </c>
      <c r="H49" s="54">
        <f>H44+H47</f>
        <v>-1776.76</v>
      </c>
      <c r="I49" s="54">
        <f>I44+I47</f>
        <v>-1756.57</v>
      </c>
      <c r="J49" s="54">
        <f>J44+J47</f>
        <v>-1757.75</v>
      </c>
      <c r="K49" s="54">
        <f>K44+K47</f>
        <v>-1717.63</v>
      </c>
      <c r="L49" s="54">
        <f>L44+L47</f>
        <v>-3734.52</v>
      </c>
      <c r="M49" s="54">
        <f>M44+M47</f>
        <v>-1748.82</v>
      </c>
      <c r="N49" s="54">
        <f>N44+N47</f>
        <v>-1750.22</v>
      </c>
      <c r="O49" s="54">
        <f>O44+O47</f>
        <v>-1761.75</v>
      </c>
      <c r="P49" s="54">
        <f>P44+P47</f>
        <v>-1737.47</v>
      </c>
      <c r="Q49" s="54">
        <f>Q44+Q47</f>
        <v>-1793.86</v>
      </c>
      <c r="R49" s="54">
        <f>R44+R47</f>
        <v>-1736.52</v>
      </c>
      <c r="S49" s="55">
        <f>S44+S47</f>
        <v>-24040.63</v>
      </c>
    </row>
    <row r="50" spans="1:19" ht="15.75" thickTop="1" x14ac:dyDescent="0.25">
      <c r="A50" s="18"/>
      <c r="B50" s="18"/>
      <c r="C50" s="17"/>
      <c r="S50" s="19"/>
    </row>
    <row r="51" spans="1:19" x14ac:dyDescent="0.25">
      <c r="A51" s="18"/>
      <c r="B51" s="18"/>
      <c r="C51" s="17"/>
      <c r="S51" s="19"/>
    </row>
    <row r="52" spans="1:19" x14ac:dyDescent="0.25">
      <c r="A52" s="18"/>
      <c r="B52" s="18"/>
      <c r="C52" s="17"/>
      <c r="S52" s="19"/>
    </row>
    <row r="53" spans="1:19" x14ac:dyDescent="0.25">
      <c r="A53" s="18"/>
      <c r="B53" s="18"/>
      <c r="C53" s="17"/>
      <c r="S53" s="19"/>
    </row>
    <row r="54" spans="1:19" x14ac:dyDescent="0.25">
      <c r="A54" s="18"/>
      <c r="B54" s="18"/>
      <c r="C54" s="17"/>
      <c r="S54" s="19"/>
    </row>
    <row r="55" spans="1:19" x14ac:dyDescent="0.25">
      <c r="A55" s="18"/>
      <c r="B55" s="18"/>
      <c r="C55" s="17"/>
      <c r="S55" s="19"/>
    </row>
    <row r="56" spans="1:19" x14ac:dyDescent="0.25">
      <c r="A56" s="18"/>
      <c r="B56" s="18"/>
      <c r="C56" s="17"/>
      <c r="S56" s="19"/>
    </row>
    <row r="57" spans="1:19" x14ac:dyDescent="0.25">
      <c r="A57" s="18"/>
      <c r="B57" s="18"/>
      <c r="C57" s="17"/>
      <c r="S57" s="19"/>
    </row>
    <row r="58" spans="1:19" x14ac:dyDescent="0.25">
      <c r="A58" s="18"/>
      <c r="B58" s="18"/>
      <c r="C58" s="17"/>
      <c r="S58" s="19"/>
    </row>
    <row r="59" spans="1:19" x14ac:dyDescent="0.25">
      <c r="A59" s="18"/>
      <c r="B59" s="18"/>
      <c r="C59" s="17"/>
      <c r="S59" s="19"/>
    </row>
    <row r="60" spans="1:19" x14ac:dyDescent="0.25">
      <c r="A60" s="18"/>
      <c r="B60" s="18"/>
      <c r="C60" s="17"/>
      <c r="S60" s="19"/>
    </row>
    <row r="61" spans="1:19" x14ac:dyDescent="0.25">
      <c r="A61" s="18"/>
      <c r="B61" s="18"/>
      <c r="C61" s="17"/>
      <c r="S61" s="19"/>
    </row>
    <row r="62" spans="1:19" x14ac:dyDescent="0.25">
      <c r="A62" s="18"/>
      <c r="B62" s="18"/>
      <c r="C62" s="17"/>
      <c r="S62" s="19"/>
    </row>
    <row r="63" spans="1:19" x14ac:dyDescent="0.25">
      <c r="A63" s="18"/>
      <c r="B63" s="18"/>
      <c r="C63" s="17"/>
      <c r="S63" s="19"/>
    </row>
    <row r="64" spans="1:19" x14ac:dyDescent="0.25">
      <c r="A64" s="18"/>
      <c r="B64" s="18"/>
      <c r="C64" s="17"/>
      <c r="S64" s="19"/>
    </row>
    <row r="65" spans="1:19" x14ac:dyDescent="0.25">
      <c r="A65" s="18"/>
      <c r="B65" s="18"/>
      <c r="C65" s="17"/>
      <c r="S65" s="19"/>
    </row>
    <row r="66" spans="1:19" x14ac:dyDescent="0.25">
      <c r="A66" s="18"/>
      <c r="B66" s="18"/>
      <c r="C66" s="17"/>
      <c r="S66" s="19"/>
    </row>
    <row r="67" spans="1:19" x14ac:dyDescent="0.25">
      <c r="A67" s="18"/>
      <c r="B67" s="18"/>
      <c r="C67" s="17"/>
      <c r="S67" s="19"/>
    </row>
    <row r="68" spans="1:19" x14ac:dyDescent="0.25">
      <c r="A68" s="18"/>
      <c r="B68" s="18"/>
      <c r="C68" s="17"/>
      <c r="S68" s="19"/>
    </row>
    <row r="69" spans="1:19" x14ac:dyDescent="0.25">
      <c r="A69" s="18"/>
      <c r="B69" s="18"/>
      <c r="C69" s="17"/>
      <c r="S69" s="19"/>
    </row>
    <row r="70" spans="1:19" x14ac:dyDescent="0.25">
      <c r="A70" s="18"/>
      <c r="B70" s="18"/>
      <c r="C70" s="17"/>
      <c r="S70" s="19"/>
    </row>
    <row r="71" spans="1:19" x14ac:dyDescent="0.25">
      <c r="A71" s="18"/>
      <c r="B71" s="18"/>
      <c r="C71" s="17"/>
      <c r="S71" s="19"/>
    </row>
    <row r="72" spans="1:19" x14ac:dyDescent="0.25">
      <c r="A72" s="18"/>
      <c r="B72" s="18"/>
      <c r="C72" s="17"/>
      <c r="S72" s="19"/>
    </row>
    <row r="73" spans="1:19" x14ac:dyDescent="0.25">
      <c r="A73" s="18"/>
      <c r="B73" s="18"/>
      <c r="C73" s="17"/>
      <c r="S73" s="19"/>
    </row>
    <row r="74" spans="1:19" x14ac:dyDescent="0.25">
      <c r="A74" s="18"/>
      <c r="B74" s="18"/>
      <c r="C74" s="17"/>
      <c r="S74" s="19"/>
    </row>
    <row r="75" spans="1:19" x14ac:dyDescent="0.25">
      <c r="A75" s="18"/>
      <c r="B75" s="18"/>
      <c r="C75" s="17"/>
      <c r="S75" s="19"/>
    </row>
    <row r="76" spans="1:19" x14ac:dyDescent="0.25">
      <c r="A76" s="18"/>
      <c r="B76" s="18"/>
      <c r="C76" s="17"/>
      <c r="S76" s="19"/>
    </row>
    <row r="77" spans="1:19" x14ac:dyDescent="0.25">
      <c r="A77" s="18"/>
      <c r="B77" s="18"/>
      <c r="C77" s="17"/>
      <c r="S77" s="19"/>
    </row>
    <row r="78" spans="1:19" x14ac:dyDescent="0.25">
      <c r="A78" s="18"/>
      <c r="B78" s="18"/>
      <c r="C78" s="17"/>
      <c r="S78" s="19"/>
    </row>
    <row r="79" spans="1:19" x14ac:dyDescent="0.25">
      <c r="A79" s="18"/>
      <c r="B79" s="18"/>
      <c r="C79" s="17"/>
      <c r="S79" s="19"/>
    </row>
    <row r="80" spans="1:19" x14ac:dyDescent="0.25">
      <c r="A80" s="18"/>
      <c r="B80" s="18"/>
      <c r="C80" s="17"/>
      <c r="S80" s="19"/>
    </row>
    <row r="81" spans="1:19" x14ac:dyDescent="0.25">
      <c r="A81" s="18"/>
      <c r="B81" s="18"/>
      <c r="C81" s="17"/>
      <c r="S81" s="19"/>
    </row>
    <row r="82" spans="1:19" x14ac:dyDescent="0.25">
      <c r="A82" s="18"/>
      <c r="B82" s="18"/>
      <c r="C82" s="17"/>
      <c r="S82" s="19"/>
    </row>
    <row r="83" spans="1:19" x14ac:dyDescent="0.25">
      <c r="A83" s="18"/>
      <c r="B83" s="18"/>
      <c r="C83" s="17"/>
      <c r="S83" s="19"/>
    </row>
    <row r="84" spans="1:19" x14ac:dyDescent="0.25">
      <c r="A84" s="18"/>
      <c r="B84" s="18"/>
      <c r="C84" s="17"/>
      <c r="S84" s="19"/>
    </row>
    <row r="85" spans="1:19" x14ac:dyDescent="0.25">
      <c r="A85" s="18"/>
      <c r="B85" s="18"/>
      <c r="C85" s="17"/>
      <c r="S85" s="19"/>
    </row>
    <row r="86" spans="1:19" x14ac:dyDescent="0.25">
      <c r="A86" s="18"/>
      <c r="B86" s="18"/>
      <c r="C86" s="17"/>
      <c r="S86" s="19"/>
    </row>
    <row r="87" spans="1:19" x14ac:dyDescent="0.25">
      <c r="A87" s="18"/>
      <c r="B87" s="18"/>
      <c r="C87" s="17"/>
      <c r="S87" s="19"/>
    </row>
    <row r="88" spans="1:19" x14ac:dyDescent="0.25">
      <c r="A88" s="18"/>
      <c r="B88" s="18"/>
      <c r="C88" s="17"/>
      <c r="S88" s="19"/>
    </row>
    <row r="89" spans="1:19" x14ac:dyDescent="0.25">
      <c r="A89" s="18"/>
      <c r="B89" s="18"/>
      <c r="C89" s="17"/>
      <c r="S89" s="19"/>
    </row>
    <row r="90" spans="1:19" x14ac:dyDescent="0.25">
      <c r="A90" s="18"/>
      <c r="B90" s="18"/>
      <c r="C90" s="17"/>
      <c r="S90" s="19"/>
    </row>
    <row r="91" spans="1:19" x14ac:dyDescent="0.25">
      <c r="A91" s="18"/>
      <c r="B91" s="18"/>
      <c r="C91" s="17"/>
      <c r="S91" s="19"/>
    </row>
    <row r="92" spans="1:19" x14ac:dyDescent="0.25">
      <c r="A92" s="18"/>
      <c r="B92" s="18"/>
      <c r="C92" s="17"/>
      <c r="S92" s="19"/>
    </row>
    <row r="93" spans="1:19" x14ac:dyDescent="0.25">
      <c r="A93" s="18"/>
      <c r="B93" s="18"/>
      <c r="C93" s="17"/>
      <c r="S93" s="19"/>
    </row>
    <row r="94" spans="1:19" x14ac:dyDescent="0.25">
      <c r="A94" s="18"/>
      <c r="B94" s="18"/>
      <c r="C94" s="17"/>
      <c r="S94" s="19"/>
    </row>
    <row r="95" spans="1:19" x14ac:dyDescent="0.25">
      <c r="A95" s="18"/>
      <c r="B95" s="18"/>
      <c r="C95" s="17"/>
      <c r="S95" s="19"/>
    </row>
    <row r="96" spans="1:19" x14ac:dyDescent="0.25">
      <c r="A96" s="18"/>
      <c r="B96" s="18"/>
      <c r="C96" s="17"/>
      <c r="S96" s="19"/>
    </row>
    <row r="97" spans="1:19" x14ac:dyDescent="0.25">
      <c r="A97" s="18"/>
      <c r="B97" s="18"/>
      <c r="C97" s="17"/>
      <c r="S97" s="19"/>
    </row>
    <row r="98" spans="1:19" x14ac:dyDescent="0.25">
      <c r="A98" s="18"/>
      <c r="B98" s="18"/>
      <c r="C98" s="17"/>
      <c r="S98" s="19"/>
    </row>
    <row r="99" spans="1:19" x14ac:dyDescent="0.25">
      <c r="A99" s="18"/>
      <c r="B99" s="18"/>
      <c r="C99" s="17"/>
      <c r="S99" s="19"/>
    </row>
    <row r="100" spans="1:19" x14ac:dyDescent="0.25">
      <c r="A100" s="18"/>
      <c r="B100" s="18"/>
      <c r="C100" s="17"/>
      <c r="S100" s="19"/>
    </row>
    <row r="101" spans="1:19" x14ac:dyDescent="0.25">
      <c r="A101" s="18"/>
      <c r="B101" s="18"/>
      <c r="C101" s="17"/>
      <c r="S101" s="19"/>
    </row>
    <row r="102" spans="1:19" x14ac:dyDescent="0.25">
      <c r="A102" s="18"/>
      <c r="B102" s="18"/>
      <c r="C102" s="17"/>
      <c r="S102" s="19"/>
    </row>
    <row r="103" spans="1:19" x14ac:dyDescent="0.25">
      <c r="A103" s="18"/>
      <c r="B103" s="18"/>
      <c r="C103" s="17"/>
      <c r="S103" s="19"/>
    </row>
    <row r="104" spans="1:19" x14ac:dyDescent="0.25">
      <c r="A104" s="18"/>
      <c r="B104" s="18"/>
      <c r="C104" s="17"/>
      <c r="S104" s="19"/>
    </row>
    <row r="105" spans="1:19" x14ac:dyDescent="0.25">
      <c r="A105" s="18"/>
      <c r="B105" s="18"/>
      <c r="C105" s="17"/>
      <c r="S105" s="19"/>
    </row>
    <row r="106" spans="1:19" x14ac:dyDescent="0.25">
      <c r="A106" s="18"/>
      <c r="B106" s="18"/>
      <c r="C106" s="17"/>
      <c r="S106" s="19"/>
    </row>
    <row r="107" spans="1:19" x14ac:dyDescent="0.25">
      <c r="A107" s="18"/>
      <c r="B107" s="18"/>
      <c r="C107" s="17"/>
      <c r="S107" s="19"/>
    </row>
    <row r="108" spans="1:19" x14ac:dyDescent="0.25">
      <c r="A108" s="18"/>
      <c r="B108" s="18"/>
      <c r="C108" s="17"/>
      <c r="S108" s="19"/>
    </row>
    <row r="109" spans="1:19" x14ac:dyDescent="0.25">
      <c r="A109" s="18"/>
      <c r="B109" s="18"/>
      <c r="C109" s="17"/>
      <c r="S109" s="19"/>
    </row>
    <row r="110" spans="1:19" x14ac:dyDescent="0.25">
      <c r="A110" s="18"/>
      <c r="B110" s="18"/>
      <c r="C110" s="17"/>
      <c r="S110" s="19"/>
    </row>
    <row r="111" spans="1:19" x14ac:dyDescent="0.25">
      <c r="A111" s="18"/>
      <c r="B111" s="18"/>
      <c r="C111" s="17"/>
      <c r="S111" s="19"/>
    </row>
    <row r="112" spans="1:19" x14ac:dyDescent="0.25">
      <c r="A112" s="18"/>
      <c r="B112" s="18"/>
      <c r="C112" s="17"/>
      <c r="S112" s="19"/>
    </row>
    <row r="113" spans="1:19" x14ac:dyDescent="0.25">
      <c r="A113" s="18"/>
      <c r="B113" s="18"/>
      <c r="C113" s="17"/>
      <c r="S113" s="19"/>
    </row>
    <row r="114" spans="1:19" x14ac:dyDescent="0.25">
      <c r="A114" s="18"/>
      <c r="B114" s="18"/>
      <c r="C114" s="17"/>
      <c r="S114" s="19"/>
    </row>
    <row r="115" spans="1:19" x14ac:dyDescent="0.25">
      <c r="A115" s="18"/>
      <c r="B115" s="18"/>
      <c r="C115" s="17"/>
      <c r="S115" s="19"/>
    </row>
    <row r="116" spans="1:19" x14ac:dyDescent="0.25">
      <c r="A116" s="18"/>
      <c r="B116" s="18"/>
      <c r="C116" s="17"/>
      <c r="S116" s="19"/>
    </row>
    <row r="117" spans="1:19" x14ac:dyDescent="0.25">
      <c r="A117" s="18"/>
      <c r="B117" s="18"/>
      <c r="C117" s="17"/>
      <c r="S117" s="19"/>
    </row>
    <row r="118" spans="1:19" x14ac:dyDescent="0.25">
      <c r="A118" s="18"/>
      <c r="B118" s="18"/>
      <c r="C118" s="17"/>
      <c r="S118" s="19"/>
    </row>
    <row r="119" spans="1:19" x14ac:dyDescent="0.25">
      <c r="A119" s="18"/>
      <c r="B119" s="18"/>
      <c r="C119" s="17"/>
      <c r="S119" s="19"/>
    </row>
    <row r="120" spans="1:19" x14ac:dyDescent="0.25">
      <c r="A120" s="18"/>
      <c r="B120" s="18"/>
      <c r="C120" s="17"/>
      <c r="S120" s="19"/>
    </row>
    <row r="121" spans="1:19" x14ac:dyDescent="0.25">
      <c r="A121" s="18"/>
      <c r="B121" s="18"/>
      <c r="C121" s="17"/>
      <c r="S121" s="19"/>
    </row>
    <row r="122" spans="1:19" x14ac:dyDescent="0.25">
      <c r="A122" s="18"/>
      <c r="B122" s="18"/>
      <c r="C122" s="17"/>
      <c r="S122" s="19"/>
    </row>
    <row r="123" spans="1:19" x14ac:dyDescent="0.25">
      <c r="A123" s="18"/>
      <c r="B123" s="18"/>
      <c r="C123" s="17"/>
      <c r="S123" s="19"/>
    </row>
    <row r="124" spans="1:19" x14ac:dyDescent="0.25">
      <c r="A124" s="18"/>
      <c r="B124" s="18"/>
      <c r="C124" s="17"/>
      <c r="S124" s="19"/>
    </row>
    <row r="125" spans="1:19" x14ac:dyDescent="0.25">
      <c r="A125" s="18"/>
      <c r="B125" s="18"/>
      <c r="C125" s="17"/>
      <c r="S125" s="19"/>
    </row>
    <row r="126" spans="1:19" x14ac:dyDescent="0.25">
      <c r="A126" s="18"/>
      <c r="B126" s="18"/>
      <c r="C126" s="17"/>
      <c r="S126" s="19"/>
    </row>
    <row r="127" spans="1:19" x14ac:dyDescent="0.25">
      <c r="A127" s="18"/>
      <c r="B127" s="18"/>
      <c r="C127" s="17"/>
      <c r="S127" s="19"/>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'200'!G16:R16</xm:f>
              <xm:sqref>F16</xm:sqref>
            </x14:sparkline>
            <x14:sparkline>
              <xm:f>'200'!G17:R17</xm:f>
              <xm:sqref>F17</xm:sqref>
            </x14:sparkline>
            <x14:sparkline>
              <xm:f>'200'!G18:R18</xm:f>
              <xm:sqref>F18</xm:sqref>
            </x14:sparkline>
            <x14:sparkline>
              <xm:f>'200'!G19:R19</xm:f>
              <xm:sqref>F19</xm:sqref>
            </x14:sparkline>
            <x14:sparkline>
              <xm:f>'200'!G20:R20</xm:f>
              <xm:sqref>F20</xm:sqref>
            </x14:sparkline>
            <x14:sparkline>
              <xm:f>'200'!G21:R21</xm:f>
              <xm:sqref>F21</xm:sqref>
            </x14:sparkline>
            <x14:sparkline>
              <xm:f>'200'!G22:R22</xm:f>
              <xm:sqref>F22</xm:sqref>
            </x14:sparkline>
            <x14:sparkline>
              <xm:f>'200'!G23:R23</xm:f>
              <xm:sqref>F23</xm:sqref>
            </x14:sparkline>
            <x14:sparkline>
              <xm:f>'200'!G24:R24</xm:f>
              <xm:sqref>F24</xm:sqref>
            </x14:sparkline>
            <x14:sparkline>
              <xm:f>'200'!G25:R25</xm:f>
              <xm:sqref>F25</xm:sqref>
            </x14:sparkline>
            <x14:sparkline>
              <xm:f>'200'!G26:R26</xm:f>
              <xm:sqref>F26</xm:sqref>
            </x14:sparkline>
            <x14:sparkline>
              <xm:f>'200'!G27:R27</xm:f>
              <xm:sqref>F27</xm:sqref>
            </x14:sparkline>
            <x14:sparkline>
              <xm:f>'200'!G28:R28</xm:f>
              <xm:sqref>F28</xm:sqref>
            </x14:sparkline>
            <x14:sparkline>
              <xm:f>'200'!G29:R29</xm:f>
              <xm:sqref>F29</xm:sqref>
            </x14:sparkline>
            <x14:sparkline>
              <xm:f>'200'!G30:R30</xm:f>
              <xm:sqref>F30</xm:sqref>
            </x14:sparkline>
            <x14:sparkline>
              <xm:f>'200'!G31:R31</xm:f>
              <xm:sqref>F31</xm:sqref>
            </x14:sparkline>
            <x14:sparkline>
              <xm:f>'200'!G32:R32</xm:f>
              <xm:sqref>F32</xm:sqref>
            </x14:sparkline>
            <x14:sparkline>
              <xm:f>'200'!G33:R33</xm:f>
              <xm:sqref>F33</xm:sqref>
            </x14:sparkline>
            <x14:sparkline>
              <xm:f>'200'!G34:R34</xm:f>
              <xm:sqref>F34</xm:sqref>
            </x14:sparkline>
            <x14:sparkline>
              <xm:f>'200'!G35:R35</xm:f>
              <xm:sqref>F35</xm:sqref>
            </x14:sparkline>
            <x14:sparkline>
              <xm:f>'200'!G36:R36</xm:f>
              <xm:sqref>F36</xm:sqref>
            </x14:sparkline>
            <x14:sparkline>
              <xm:f>'200'!G37:R37</xm:f>
              <xm:sqref>F37</xm:sqref>
            </x14:sparkline>
            <x14:sparkline>
              <xm:f>'200'!G38:R38</xm:f>
              <xm:sqref>F38</xm:sqref>
            </x14:sparkline>
            <x14:sparkline>
              <xm:f>'200'!G39:R39</xm:f>
              <xm:sqref>F39</xm:sqref>
            </x14:sparkline>
            <x14:sparkline>
              <xm:f>'200'!G40:R40</xm:f>
              <xm:sqref>F40</xm:sqref>
            </x14:sparkline>
            <x14:sparkline>
              <xm:f>'200'!G41:R41</xm:f>
              <xm:sqref>F41</xm:sqref>
            </x14:sparkline>
            <x14:sparkline>
              <xm:f>'200'!G42:R42</xm:f>
              <xm:sqref>F42</xm:sqref>
            </x14:sparkline>
            <x14:sparkline>
              <xm:f>'200'!G43:R43</xm:f>
              <xm:sqref>F43</xm:sqref>
            </x14:sparkline>
            <x14:sparkline>
              <xm:f>'200'!G44:R44</xm:f>
              <xm:sqref>F44</xm:sqref>
            </x14:sparkline>
            <x14:sparkline>
              <xm:f>'200'!G45:R45</xm:f>
              <xm:sqref>F45</xm:sqref>
            </x14:sparkline>
            <x14:sparkline>
              <xm:f>'200'!G46:R46</xm:f>
              <xm:sqref>F46</xm:sqref>
            </x14:sparkline>
            <x14:sparkline>
              <xm:f>'200'!G47:R47</xm:f>
              <xm:sqref>F47</xm:sqref>
            </x14:sparkline>
            <x14:sparkline>
              <xm:f>'200'!G48:R48</xm:f>
              <xm:sqref>F48</xm:sqref>
            </x14:sparkline>
            <x14:sparkline>
              <xm:f>'200'!G49:R49</xm:f>
              <xm:sqref>F49</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3" width="9.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8" t="s">
        <v>795</v>
      </c>
      <c r="B1" s="18" t="s">
        <v>31</v>
      </c>
      <c r="C1" s="17" t="s">
        <v>11</v>
      </c>
      <c r="D1" s="18"/>
      <c r="E1" s="18" t="s">
        <v>12</v>
      </c>
      <c r="F1" s="18"/>
      <c r="G1" s="18" t="s">
        <v>13</v>
      </c>
      <c r="H1" s="18" t="s">
        <v>13</v>
      </c>
      <c r="I1" s="18" t="s">
        <v>13</v>
      </c>
      <c r="J1" s="18" t="s">
        <v>13</v>
      </c>
      <c r="K1" s="18" t="s">
        <v>13</v>
      </c>
      <c r="L1" s="18" t="s">
        <v>13</v>
      </c>
      <c r="M1" s="18" t="s">
        <v>13</v>
      </c>
      <c r="N1" s="18" t="s">
        <v>13</v>
      </c>
      <c r="O1" s="18" t="s">
        <v>13</v>
      </c>
      <c r="P1" s="18" t="s">
        <v>13</v>
      </c>
      <c r="Q1" s="18" t="s">
        <v>13</v>
      </c>
      <c r="R1" s="18" t="s">
        <v>13</v>
      </c>
      <c r="S1" s="18" t="s">
        <v>13</v>
      </c>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row>
    <row r="2" spans="1:59" hidden="1" x14ac:dyDescent="0.25">
      <c r="A2" s="18" t="s">
        <v>11</v>
      </c>
      <c r="B2" s="56" t="s">
        <v>32</v>
      </c>
      <c r="C2" s="57" t="str">
        <f>"300"</f>
        <v>300</v>
      </c>
      <c r="D2" s="18"/>
      <c r="E2" s="18"/>
      <c r="F2" s="18"/>
      <c r="G2" s="18" t="s">
        <v>14</v>
      </c>
      <c r="H2" s="18" t="s">
        <v>14</v>
      </c>
      <c r="I2" s="18" t="s">
        <v>14</v>
      </c>
      <c r="J2" s="18" t="s">
        <v>14</v>
      </c>
      <c r="K2" s="18" t="s">
        <v>14</v>
      </c>
      <c r="L2" s="18" t="s">
        <v>14</v>
      </c>
      <c r="M2" s="18" t="s">
        <v>14</v>
      </c>
      <c r="N2" s="18" t="s">
        <v>14</v>
      </c>
      <c r="O2" s="18" t="s">
        <v>14</v>
      </c>
      <c r="P2" s="18" t="s">
        <v>14</v>
      </c>
      <c r="Q2" s="18" t="s">
        <v>14</v>
      </c>
      <c r="R2" s="18" t="s">
        <v>14</v>
      </c>
      <c r="S2" s="18" t="s">
        <v>33</v>
      </c>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row>
    <row r="3" spans="1:59" x14ac:dyDescent="0.25">
      <c r="A3" s="18"/>
      <c r="B3" s="18"/>
      <c r="C3" s="17"/>
      <c r="S3" s="19"/>
    </row>
    <row r="4" spans="1:59" ht="22.5" x14ac:dyDescent="0.3">
      <c r="A4" s="18"/>
      <c r="B4" s="18"/>
      <c r="C4" s="17"/>
      <c r="E4" s="60"/>
      <c r="F4" s="60"/>
      <c r="S4" s="19"/>
    </row>
    <row r="5" spans="1:59" ht="22.5" x14ac:dyDescent="0.3">
      <c r="A5" s="18"/>
      <c r="B5" s="18"/>
      <c r="C5" s="17"/>
      <c r="E5" s="60" t="s">
        <v>15</v>
      </c>
      <c r="F5" s="60"/>
      <c r="S5" s="19"/>
    </row>
    <row r="6" spans="1:59" ht="22.5" x14ac:dyDescent="0.3">
      <c r="A6" s="18"/>
      <c r="B6" s="18"/>
      <c r="C6" s="17"/>
      <c r="E6" s="60" t="s">
        <v>16</v>
      </c>
      <c r="F6" s="60" t="str">
        <f>Year</f>
        <v>2016</v>
      </c>
      <c r="S6" s="19"/>
    </row>
    <row r="7" spans="1:59" ht="22.5" x14ac:dyDescent="0.3">
      <c r="A7" s="18"/>
      <c r="B7" s="18" t="str">
        <f>IF(Separate_sheet="","Hide","Show")</f>
        <v>Show</v>
      </c>
      <c r="C7" s="17"/>
      <c r="E7" s="60" t="str">
        <f>"Sales"</f>
        <v>Sales</v>
      </c>
      <c r="F7" s="60" t="str">
        <f>C2</f>
        <v>300</v>
      </c>
      <c r="H7" s="60"/>
      <c r="S7" s="19"/>
    </row>
    <row r="8" spans="1:59" ht="22.5" hidden="1" x14ac:dyDescent="0.3">
      <c r="A8" s="18" t="s">
        <v>34</v>
      </c>
      <c r="B8" s="18" t="s">
        <v>35</v>
      </c>
      <c r="C8" s="17" t="str">
        <f>IF(Separate_sheet=B8,C2,"*")</f>
        <v>300</v>
      </c>
      <c r="E8" s="60"/>
      <c r="F8" s="60"/>
      <c r="G8" s="60"/>
      <c r="S8" s="19"/>
    </row>
    <row r="9" spans="1:59" ht="22.5" hidden="1" x14ac:dyDescent="0.3">
      <c r="A9" s="18" t="s">
        <v>34</v>
      </c>
      <c r="B9" s="18" t="s">
        <v>36</v>
      </c>
      <c r="C9" s="17" t="str">
        <f>IF(Separate_sheet=B9,C2,"*")</f>
        <v>*</v>
      </c>
      <c r="E9" s="60"/>
      <c r="F9" s="60"/>
      <c r="G9" s="60"/>
      <c r="S9" s="19"/>
    </row>
    <row r="10" spans="1:59" ht="22.5" hidden="1" x14ac:dyDescent="0.3">
      <c r="A10" s="18" t="s">
        <v>34</v>
      </c>
      <c r="B10" s="18" t="s">
        <v>37</v>
      </c>
      <c r="C10" s="17" t="str">
        <f>IF(Separate_sheet=B10,C2,"*")</f>
        <v>*</v>
      </c>
      <c r="E10" s="60"/>
      <c r="F10" s="60"/>
      <c r="G10" s="60"/>
      <c r="S10" s="19"/>
    </row>
    <row r="11" spans="1:59" x14ac:dyDescent="0.25">
      <c r="A11" s="18"/>
      <c r="B11" s="18"/>
      <c r="C11" s="17"/>
      <c r="S11" s="19"/>
    </row>
    <row r="12" spans="1:59" ht="18.75" x14ac:dyDescent="0.3">
      <c r="A12" s="18"/>
      <c r="B12" s="18"/>
      <c r="C12" s="17"/>
      <c r="G12" s="21" t="str">
        <f>TEXT(G13,"MMMM")</f>
        <v>January</v>
      </c>
      <c r="H12" s="22" t="str">
        <f>TEXT(H13,"MMMM")</f>
        <v>February</v>
      </c>
      <c r="I12" s="22" t="str">
        <f>TEXT(I13,"MMMM")</f>
        <v>March</v>
      </c>
      <c r="J12" s="22" t="str">
        <f>TEXT(J13,"MMMM")</f>
        <v>April</v>
      </c>
      <c r="K12" s="22" t="str">
        <f>TEXT(K13,"MMMM")</f>
        <v>May</v>
      </c>
      <c r="L12" s="22" t="str">
        <f>TEXT(L13,"MMMM")</f>
        <v>June</v>
      </c>
      <c r="M12" s="22" t="str">
        <f>TEXT(M13,"MMMM")</f>
        <v>July</v>
      </c>
      <c r="N12" s="22" t="str">
        <f>TEXT(N13,"MMMM")</f>
        <v>August</v>
      </c>
      <c r="O12" s="22" t="str">
        <f>TEXT(O13,"MMMM")</f>
        <v>September</v>
      </c>
      <c r="P12" s="22" t="str">
        <f>TEXT(P13,"MMMM")</f>
        <v>October</v>
      </c>
      <c r="Q12" s="22" t="str">
        <f>TEXT(Q13,"MMMM")</f>
        <v>November</v>
      </c>
      <c r="R12" s="22" t="str">
        <f>TEXT(R13,"MMMM")</f>
        <v>December</v>
      </c>
      <c r="S12" s="23" t="str">
        <f>F6</f>
        <v>2016</v>
      </c>
    </row>
    <row r="13" spans="1:59" hidden="1" x14ac:dyDescent="0.25">
      <c r="A13" s="18" t="s">
        <v>11</v>
      </c>
      <c r="B13" s="18"/>
      <c r="C13" s="17"/>
      <c r="G13" s="24">
        <f>DATE(Year,1,1)</f>
        <v>42370</v>
      </c>
      <c r="H13" s="25">
        <f>G14+1</f>
        <v>42401</v>
      </c>
      <c r="I13" s="25">
        <f>H14+1</f>
        <v>42430</v>
      </c>
      <c r="J13" s="25">
        <f>I14+1</f>
        <v>42461</v>
      </c>
      <c r="K13" s="25">
        <f>J14+1</f>
        <v>42491</v>
      </c>
      <c r="L13" s="25">
        <f>K14+1</f>
        <v>42522</v>
      </c>
      <c r="M13" s="25">
        <f>L14+1</f>
        <v>42552</v>
      </c>
      <c r="N13" s="25">
        <f>M14+1</f>
        <v>42583</v>
      </c>
      <c r="O13" s="25">
        <f>N14+1</f>
        <v>42614</v>
      </c>
      <c r="P13" s="25">
        <f>O14+1</f>
        <v>42644</v>
      </c>
      <c r="Q13" s="25">
        <f>P14+1</f>
        <v>42675</v>
      </c>
      <c r="R13" s="25">
        <f>Q14+1</f>
        <v>42705</v>
      </c>
      <c r="S13" s="26">
        <f>G13</f>
        <v>42370</v>
      </c>
    </row>
    <row r="14" spans="1:59" hidden="1" x14ac:dyDescent="0.25">
      <c r="A14" s="18" t="s">
        <v>11</v>
      </c>
      <c r="B14" s="18"/>
      <c r="C14" s="17"/>
      <c r="G14" s="24">
        <f>EOMONTH(G13,0)</f>
        <v>42400</v>
      </c>
      <c r="H14" s="25">
        <f>EOMONTH(H13,0)</f>
        <v>42429</v>
      </c>
      <c r="I14" s="25">
        <f>EOMONTH(I13,0)</f>
        <v>42460</v>
      </c>
      <c r="J14" s="25">
        <f>EOMONTH(J13,0)</f>
        <v>42490</v>
      </c>
      <c r="K14" s="25">
        <f>EOMONTH(K13,0)</f>
        <v>42521</v>
      </c>
      <c r="L14" s="25">
        <f>EOMONTH(L13,0)</f>
        <v>42551</v>
      </c>
      <c r="M14" s="25">
        <f>EOMONTH(M13,0)</f>
        <v>42582</v>
      </c>
      <c r="N14" s="25">
        <f>EOMONTH(N13,0)</f>
        <v>42613</v>
      </c>
      <c r="O14" s="25">
        <f>EOMONTH(O13,0)</f>
        <v>42643</v>
      </c>
      <c r="P14" s="25">
        <f>EOMONTH(P13,0)</f>
        <v>42674</v>
      </c>
      <c r="Q14" s="25">
        <f>EOMONTH(Q13,0)</f>
        <v>42704</v>
      </c>
      <c r="R14" s="25">
        <f>EOMONTH(R13,0)</f>
        <v>42735</v>
      </c>
      <c r="S14" s="26">
        <f>R14</f>
        <v>42735</v>
      </c>
    </row>
    <row r="15" spans="1:59" ht="17.25" x14ac:dyDescent="0.3">
      <c r="A15" s="18"/>
      <c r="B15" s="18"/>
      <c r="C15" s="17" t="s">
        <v>18</v>
      </c>
      <c r="E15" s="27" t="s">
        <v>19</v>
      </c>
      <c r="F15" s="27"/>
      <c r="G15" s="28"/>
      <c r="H15" s="29"/>
      <c r="I15" s="29"/>
      <c r="J15" s="29"/>
      <c r="K15" s="29"/>
      <c r="L15" s="29"/>
      <c r="M15" s="29"/>
      <c r="N15" s="29"/>
      <c r="O15" s="29"/>
      <c r="P15" s="29"/>
      <c r="Q15" s="29"/>
      <c r="R15" s="29"/>
      <c r="S15" s="30"/>
    </row>
    <row r="16" spans="1:59" x14ac:dyDescent="0.25">
      <c r="A16" s="18"/>
      <c r="B16" s="18"/>
      <c r="C16" s="17">
        <v>31</v>
      </c>
      <c r="E16" s="31" t="str">
        <f>"Sales"</f>
        <v>Sales</v>
      </c>
      <c r="F16" s="31"/>
      <c r="G16" s="32">
        <v>0</v>
      </c>
      <c r="H16" s="33">
        <v>0</v>
      </c>
      <c r="I16" s="33">
        <v>0</v>
      </c>
      <c r="J16" s="33">
        <v>0</v>
      </c>
      <c r="K16" s="33">
        <v>0</v>
      </c>
      <c r="L16" s="33">
        <v>0</v>
      </c>
      <c r="M16" s="33">
        <v>0</v>
      </c>
      <c r="N16" s="33">
        <v>0</v>
      </c>
      <c r="O16" s="33">
        <v>0</v>
      </c>
      <c r="P16" s="33">
        <v>0</v>
      </c>
      <c r="Q16" s="33">
        <v>0</v>
      </c>
      <c r="R16" s="33">
        <v>0</v>
      </c>
      <c r="S16" s="34">
        <v>0</v>
      </c>
    </row>
    <row r="17" spans="1:19" x14ac:dyDescent="0.25">
      <c r="A17" s="18"/>
      <c r="B17" s="18"/>
      <c r="C17" s="17">
        <v>32</v>
      </c>
      <c r="E17" s="31" t="str">
        <f>"Sales Returns and Discounts"</f>
        <v>Sales Returns and Discounts</v>
      </c>
      <c r="F17" s="31"/>
      <c r="G17" s="32">
        <v>0</v>
      </c>
      <c r="H17" s="33">
        <v>0</v>
      </c>
      <c r="I17" s="33">
        <v>0</v>
      </c>
      <c r="J17" s="33">
        <v>0</v>
      </c>
      <c r="K17" s="33">
        <v>0</v>
      </c>
      <c r="L17" s="33">
        <v>0</v>
      </c>
      <c r="M17" s="33">
        <v>0</v>
      </c>
      <c r="N17" s="33">
        <v>0</v>
      </c>
      <c r="O17" s="33">
        <v>0</v>
      </c>
      <c r="P17" s="33">
        <v>0</v>
      </c>
      <c r="Q17" s="33">
        <v>0</v>
      </c>
      <c r="R17" s="33">
        <v>0</v>
      </c>
      <c r="S17" s="34">
        <v>0</v>
      </c>
    </row>
    <row r="18" spans="1:19" x14ac:dyDescent="0.25">
      <c r="A18" s="18"/>
      <c r="B18" s="18"/>
      <c r="C18" s="17"/>
      <c r="E18" s="35" t="s">
        <v>20</v>
      </c>
      <c r="F18" s="35"/>
      <c r="G18" s="36">
        <f>G16+G17</f>
        <v>0</v>
      </c>
      <c r="H18" s="36">
        <f>H16+H17</f>
        <v>0</v>
      </c>
      <c r="I18" s="36">
        <f>I16+I17</f>
        <v>0</v>
      </c>
      <c r="J18" s="36">
        <f>J16+J17</f>
        <v>0</v>
      </c>
      <c r="K18" s="36">
        <f>K16+K17</f>
        <v>0</v>
      </c>
      <c r="L18" s="36">
        <f>L16+L17</f>
        <v>0</v>
      </c>
      <c r="M18" s="36">
        <f>M16+M17</f>
        <v>0</v>
      </c>
      <c r="N18" s="36">
        <f>N16+N17</f>
        <v>0</v>
      </c>
      <c r="O18" s="36">
        <f>O16+O17</f>
        <v>0</v>
      </c>
      <c r="P18" s="36">
        <f>P16+P17</f>
        <v>0</v>
      </c>
      <c r="Q18" s="36">
        <f>Q16+Q17</f>
        <v>0</v>
      </c>
      <c r="R18" s="36">
        <f>R16+R17</f>
        <v>0</v>
      </c>
      <c r="S18" s="37">
        <f>S16+S17</f>
        <v>0</v>
      </c>
    </row>
    <row r="19" spans="1:19" x14ac:dyDescent="0.25">
      <c r="A19" s="18"/>
      <c r="B19" s="18"/>
      <c r="C19" s="17"/>
      <c r="E19" s="38"/>
      <c r="F19" s="38"/>
      <c r="G19" s="39"/>
      <c r="H19" s="39"/>
      <c r="I19" s="39"/>
      <c r="J19" s="39"/>
      <c r="K19" s="39"/>
      <c r="L19" s="39"/>
      <c r="M19" s="39"/>
      <c r="N19" s="39"/>
      <c r="O19" s="39"/>
      <c r="P19" s="39"/>
      <c r="Q19" s="39"/>
      <c r="R19" s="39"/>
      <c r="S19" s="40"/>
    </row>
    <row r="20" spans="1:19" ht="17.25" x14ac:dyDescent="0.3">
      <c r="A20" s="18"/>
      <c r="B20" s="18"/>
      <c r="C20" s="17"/>
      <c r="E20" s="41" t="str">
        <f>"Cost of Goods Sold"</f>
        <v>Cost of Goods Sold</v>
      </c>
      <c r="F20" s="41"/>
      <c r="G20" s="28"/>
      <c r="H20" s="29"/>
      <c r="I20" s="29"/>
      <c r="J20" s="29"/>
      <c r="K20" s="29"/>
      <c r="L20" s="29"/>
      <c r="M20" s="29"/>
      <c r="N20" s="29"/>
      <c r="O20" s="29"/>
      <c r="P20" s="29"/>
      <c r="Q20" s="29"/>
      <c r="R20" s="29"/>
      <c r="S20" s="30"/>
    </row>
    <row r="21" spans="1:19" x14ac:dyDescent="0.25">
      <c r="A21" s="18"/>
      <c r="B21" s="18"/>
      <c r="C21" s="17">
        <v>33</v>
      </c>
      <c r="E21" s="31" t="str">
        <f>"Cost of Goods Sold"</f>
        <v>Cost of Goods Sold</v>
      </c>
      <c r="F21" s="31"/>
      <c r="G21" s="32">
        <v>0</v>
      </c>
      <c r="H21" s="33">
        <v>0</v>
      </c>
      <c r="I21" s="33">
        <v>0</v>
      </c>
      <c r="J21" s="33">
        <v>0</v>
      </c>
      <c r="K21" s="33">
        <v>0</v>
      </c>
      <c r="L21" s="33">
        <v>0</v>
      </c>
      <c r="M21" s="33">
        <v>0</v>
      </c>
      <c r="N21" s="33">
        <v>0</v>
      </c>
      <c r="O21" s="33">
        <v>0</v>
      </c>
      <c r="P21" s="33">
        <v>0</v>
      </c>
      <c r="Q21" s="33">
        <v>0</v>
      </c>
      <c r="R21" s="33">
        <v>0</v>
      </c>
      <c r="S21" s="34">
        <v>0</v>
      </c>
    </row>
    <row r="22" spans="1:19" ht="17.25" x14ac:dyDescent="0.3">
      <c r="A22" s="18"/>
      <c r="B22" s="18"/>
      <c r="C22" s="17"/>
      <c r="E22" s="42"/>
      <c r="F22" s="42"/>
      <c r="G22" s="32"/>
      <c r="H22" s="33"/>
      <c r="I22" s="33"/>
      <c r="J22" s="33"/>
      <c r="K22" s="33"/>
      <c r="L22" s="33"/>
      <c r="M22" s="33"/>
      <c r="N22" s="33"/>
      <c r="O22" s="33"/>
      <c r="P22" s="33"/>
      <c r="Q22" s="33"/>
      <c r="R22" s="33"/>
      <c r="S22" s="34"/>
    </row>
    <row r="23" spans="1:19" ht="15.75" x14ac:dyDescent="0.25">
      <c r="A23" s="18"/>
      <c r="B23" s="18"/>
      <c r="C23" s="17"/>
      <c r="E23" s="43" t="s">
        <v>21</v>
      </c>
      <c r="F23" s="43"/>
      <c r="G23" s="44">
        <f>G18+G21</f>
        <v>0</v>
      </c>
      <c r="H23" s="44">
        <f>H18+H21</f>
        <v>0</v>
      </c>
      <c r="I23" s="44">
        <f>I18+I21</f>
        <v>0</v>
      </c>
      <c r="J23" s="44">
        <f>J18+J21</f>
        <v>0</v>
      </c>
      <c r="K23" s="44">
        <f>K18+K21</f>
        <v>0</v>
      </c>
      <c r="L23" s="44">
        <f>L18+L21</f>
        <v>0</v>
      </c>
      <c r="M23" s="44">
        <f>M18+M21</f>
        <v>0</v>
      </c>
      <c r="N23" s="44">
        <f>N18+N21</f>
        <v>0</v>
      </c>
      <c r="O23" s="44">
        <f>O18+O21</f>
        <v>0</v>
      </c>
      <c r="P23" s="44">
        <f>P18+P21</f>
        <v>0</v>
      </c>
      <c r="Q23" s="44">
        <f>Q18+Q21</f>
        <v>0</v>
      </c>
      <c r="R23" s="44">
        <f>R18+R21</f>
        <v>0</v>
      </c>
      <c r="S23" s="45">
        <f>S18+S21</f>
        <v>0</v>
      </c>
    </row>
    <row r="24" spans="1:19" x14ac:dyDescent="0.25">
      <c r="A24" s="18"/>
      <c r="B24" s="18"/>
      <c r="C24" s="17"/>
      <c r="E24" s="38"/>
      <c r="F24" s="38"/>
      <c r="G24" s="39"/>
      <c r="H24" s="39"/>
      <c r="I24" s="39"/>
      <c r="J24" s="39"/>
      <c r="K24" s="39"/>
      <c r="L24" s="39"/>
      <c r="M24" s="39"/>
      <c r="N24" s="39"/>
      <c r="O24" s="39"/>
      <c r="P24" s="39"/>
      <c r="Q24" s="39"/>
      <c r="R24" s="39"/>
      <c r="S24" s="40"/>
    </row>
    <row r="25" spans="1:19" ht="17.25" x14ac:dyDescent="0.3">
      <c r="A25" s="18"/>
      <c r="B25" s="18"/>
      <c r="C25" s="17"/>
      <c r="E25" s="41" t="s">
        <v>22</v>
      </c>
      <c r="F25" s="41"/>
      <c r="G25" s="28"/>
      <c r="H25" s="29"/>
      <c r="I25" s="29"/>
      <c r="J25" s="29"/>
      <c r="K25" s="29"/>
      <c r="L25" s="29"/>
      <c r="M25" s="29"/>
      <c r="N25" s="29"/>
      <c r="O25" s="29"/>
      <c r="P25" s="29"/>
      <c r="Q25" s="29"/>
      <c r="R25" s="29"/>
      <c r="S25" s="30"/>
    </row>
    <row r="26" spans="1:19" x14ac:dyDescent="0.25">
      <c r="A26" s="18"/>
      <c r="B26" s="18"/>
      <c r="C26" s="17">
        <v>34</v>
      </c>
      <c r="E26" s="31" t="str">
        <f>"Selling Expense"</f>
        <v>Selling Expense</v>
      </c>
      <c r="F26" s="31"/>
      <c r="G26" s="32">
        <v>0</v>
      </c>
      <c r="H26" s="33">
        <v>0</v>
      </c>
      <c r="I26" s="33">
        <v>0</v>
      </c>
      <c r="J26" s="33">
        <v>0</v>
      </c>
      <c r="K26" s="33">
        <v>0</v>
      </c>
      <c r="L26" s="33">
        <v>0</v>
      </c>
      <c r="M26" s="33">
        <v>0</v>
      </c>
      <c r="N26" s="33">
        <v>0</v>
      </c>
      <c r="O26" s="33">
        <v>0</v>
      </c>
      <c r="P26" s="33">
        <v>0</v>
      </c>
      <c r="Q26" s="33">
        <v>0</v>
      </c>
      <c r="R26" s="33">
        <v>0</v>
      </c>
      <c r="S26" s="34">
        <v>0</v>
      </c>
    </row>
    <row r="27" spans="1:19" x14ac:dyDescent="0.25">
      <c r="A27" s="18"/>
      <c r="B27" s="18"/>
      <c r="C27" s="17">
        <v>35</v>
      </c>
      <c r="E27" s="31" t="str">
        <f>"Administrative Expense"</f>
        <v>Administrative Expense</v>
      </c>
      <c r="F27" s="31"/>
      <c r="G27" s="32">
        <v>0</v>
      </c>
      <c r="H27" s="33">
        <v>0</v>
      </c>
      <c r="I27" s="33">
        <v>0</v>
      </c>
      <c r="J27" s="33">
        <v>0</v>
      </c>
      <c r="K27" s="33">
        <v>0</v>
      </c>
      <c r="L27" s="33">
        <v>0</v>
      </c>
      <c r="M27" s="33">
        <v>0</v>
      </c>
      <c r="N27" s="33">
        <v>0</v>
      </c>
      <c r="O27" s="33">
        <v>0</v>
      </c>
      <c r="P27" s="33">
        <v>0</v>
      </c>
      <c r="Q27" s="33">
        <v>0</v>
      </c>
      <c r="R27" s="33">
        <v>0</v>
      </c>
      <c r="S27" s="34">
        <v>0</v>
      </c>
    </row>
    <row r="28" spans="1:19" x14ac:dyDescent="0.25">
      <c r="A28" s="18"/>
      <c r="B28" s="18"/>
      <c r="C28" s="17">
        <v>36</v>
      </c>
      <c r="E28" s="31" t="str">
        <f>"Salaries Expense"</f>
        <v>Salaries Expense</v>
      </c>
      <c r="F28" s="31"/>
      <c r="G28" s="32">
        <v>-1817.24</v>
      </c>
      <c r="H28" s="33">
        <v>-1912.81</v>
      </c>
      <c r="I28" s="33">
        <v>-7106.46</v>
      </c>
      <c r="J28" s="33">
        <v>0</v>
      </c>
      <c r="K28" s="33">
        <v>0</v>
      </c>
      <c r="L28" s="33">
        <v>0</v>
      </c>
      <c r="M28" s="33">
        <v>0</v>
      </c>
      <c r="N28" s="33">
        <v>0</v>
      </c>
      <c r="O28" s="33">
        <v>-75.599999999999994</v>
      </c>
      <c r="P28" s="33">
        <v>0</v>
      </c>
      <c r="Q28" s="33">
        <v>0</v>
      </c>
      <c r="R28" s="33">
        <v>0</v>
      </c>
      <c r="S28" s="34">
        <v>-10912.11</v>
      </c>
    </row>
    <row r="29" spans="1:19" x14ac:dyDescent="0.25">
      <c r="A29" s="18"/>
      <c r="B29" s="18"/>
      <c r="C29" s="17">
        <v>37</v>
      </c>
      <c r="E29" s="31" t="str">
        <f>"Other Employee Expenses"</f>
        <v>Other Employee Expenses</v>
      </c>
      <c r="F29" s="31"/>
      <c r="G29" s="32">
        <v>0</v>
      </c>
      <c r="H29" s="33">
        <v>0</v>
      </c>
      <c r="I29" s="33">
        <v>0</v>
      </c>
      <c r="J29" s="33">
        <v>0</v>
      </c>
      <c r="K29" s="33">
        <v>0</v>
      </c>
      <c r="L29" s="33">
        <v>0</v>
      </c>
      <c r="M29" s="33">
        <v>0</v>
      </c>
      <c r="N29" s="33">
        <v>0</v>
      </c>
      <c r="O29" s="33">
        <v>0</v>
      </c>
      <c r="P29" s="33">
        <v>0</v>
      </c>
      <c r="Q29" s="33">
        <v>0</v>
      </c>
      <c r="R29" s="33">
        <v>0</v>
      </c>
      <c r="S29" s="34">
        <v>0</v>
      </c>
    </row>
    <row r="30" spans="1:19" x14ac:dyDescent="0.25">
      <c r="A30" s="18"/>
      <c r="B30" s="18"/>
      <c r="C30" s="17">
        <v>38</v>
      </c>
      <c r="E30" s="31" t="str">
        <f>"Interest Expense"</f>
        <v>Interest Expense</v>
      </c>
      <c r="F30" s="31"/>
      <c r="G30" s="32">
        <v>0</v>
      </c>
      <c r="H30" s="33">
        <v>0</v>
      </c>
      <c r="I30" s="33">
        <v>0</v>
      </c>
      <c r="J30" s="33">
        <v>0</v>
      </c>
      <c r="K30" s="33">
        <v>0</v>
      </c>
      <c r="L30" s="33">
        <v>0</v>
      </c>
      <c r="M30" s="33">
        <v>0</v>
      </c>
      <c r="N30" s="33">
        <v>0</v>
      </c>
      <c r="O30" s="33">
        <v>0</v>
      </c>
      <c r="P30" s="33">
        <v>0</v>
      </c>
      <c r="Q30" s="33">
        <v>0</v>
      </c>
      <c r="R30" s="33">
        <v>0</v>
      </c>
      <c r="S30" s="34">
        <v>0</v>
      </c>
    </row>
    <row r="31" spans="1:19" x14ac:dyDescent="0.25">
      <c r="A31" s="18"/>
      <c r="B31" s="18"/>
      <c r="C31" s="17">
        <v>39</v>
      </c>
      <c r="E31" s="31" t="str">
        <f>"Tax Expense"</f>
        <v>Tax Expense</v>
      </c>
      <c r="F31" s="31"/>
      <c r="G31" s="32">
        <v>0</v>
      </c>
      <c r="H31" s="33">
        <v>0</v>
      </c>
      <c r="I31" s="33">
        <v>0</v>
      </c>
      <c r="J31" s="33">
        <v>0</v>
      </c>
      <c r="K31" s="33">
        <v>0</v>
      </c>
      <c r="L31" s="33">
        <v>0</v>
      </c>
      <c r="M31" s="33">
        <v>0</v>
      </c>
      <c r="N31" s="33">
        <v>0</v>
      </c>
      <c r="O31" s="33">
        <v>0</v>
      </c>
      <c r="P31" s="33">
        <v>0</v>
      </c>
      <c r="Q31" s="33">
        <v>0</v>
      </c>
      <c r="R31" s="33">
        <v>0</v>
      </c>
      <c r="S31" s="34">
        <v>0</v>
      </c>
    </row>
    <row r="32" spans="1:19" x14ac:dyDescent="0.25">
      <c r="A32" s="18"/>
      <c r="B32" s="18"/>
      <c r="C32" s="17">
        <v>40</v>
      </c>
      <c r="E32" s="31" t="str">
        <f>"Depreciation Expense"</f>
        <v>Depreciation Expense</v>
      </c>
      <c r="F32" s="31"/>
      <c r="G32" s="32">
        <v>0</v>
      </c>
      <c r="H32" s="33">
        <v>0</v>
      </c>
      <c r="I32" s="33">
        <v>0</v>
      </c>
      <c r="J32" s="33">
        <v>0</v>
      </c>
      <c r="K32" s="33">
        <v>0</v>
      </c>
      <c r="L32" s="33">
        <v>0</v>
      </c>
      <c r="M32" s="33">
        <v>0</v>
      </c>
      <c r="N32" s="33">
        <v>0</v>
      </c>
      <c r="O32" s="33">
        <v>0</v>
      </c>
      <c r="P32" s="33">
        <v>0</v>
      </c>
      <c r="Q32" s="33">
        <v>0</v>
      </c>
      <c r="R32" s="33">
        <v>0</v>
      </c>
      <c r="S32" s="34">
        <v>0</v>
      </c>
    </row>
    <row r="33" spans="1:19" x14ac:dyDescent="0.25">
      <c r="A33" s="18"/>
      <c r="B33" s="18"/>
      <c r="C33" s="17">
        <v>47</v>
      </c>
      <c r="E33" s="31" t="str">
        <f>"Amortization of Intangible Assets"</f>
        <v>Amortization of Intangible Assets</v>
      </c>
      <c r="F33" s="31"/>
      <c r="G33" s="32">
        <v>0</v>
      </c>
      <c r="H33" s="33">
        <v>0</v>
      </c>
      <c r="I33" s="33">
        <v>0</v>
      </c>
      <c r="J33" s="33">
        <v>0</v>
      </c>
      <c r="K33" s="33">
        <v>0</v>
      </c>
      <c r="L33" s="33">
        <v>0</v>
      </c>
      <c r="M33" s="33">
        <v>0</v>
      </c>
      <c r="N33" s="33">
        <v>0</v>
      </c>
      <c r="O33" s="33">
        <v>0</v>
      </c>
      <c r="P33" s="33">
        <v>0</v>
      </c>
      <c r="Q33" s="33">
        <v>0</v>
      </c>
      <c r="R33" s="33">
        <v>0</v>
      </c>
      <c r="S33" s="34">
        <v>0</v>
      </c>
    </row>
    <row r="34" spans="1:19" x14ac:dyDescent="0.25">
      <c r="A34" s="18"/>
      <c r="B34" s="18"/>
      <c r="C34" s="17"/>
      <c r="E34" s="35" t="s">
        <v>23</v>
      </c>
      <c r="F34" s="35"/>
      <c r="G34" s="36">
        <f>SUM(G26:G33)</f>
        <v>-1817.24</v>
      </c>
      <c r="H34" s="36">
        <f>SUM(H26:H33)</f>
        <v>-1912.81</v>
      </c>
      <c r="I34" s="36">
        <f>SUM(I26:I33)</f>
        <v>-7106.46</v>
      </c>
      <c r="J34" s="36">
        <f>SUM(J26:J33)</f>
        <v>0</v>
      </c>
      <c r="K34" s="36">
        <f>SUM(K26:K33)</f>
        <v>0</v>
      </c>
      <c r="L34" s="36">
        <f>SUM(L26:L33)</f>
        <v>0</v>
      </c>
      <c r="M34" s="36">
        <f>SUM(M26:M33)</f>
        <v>0</v>
      </c>
      <c r="N34" s="36">
        <f>SUM(N26:N33)</f>
        <v>0</v>
      </c>
      <c r="O34" s="36">
        <f>SUM(O26:O33)</f>
        <v>-75.599999999999994</v>
      </c>
      <c r="P34" s="36">
        <f>SUM(P26:P33)</f>
        <v>0</v>
      </c>
      <c r="Q34" s="36">
        <f>SUM(Q26:Q33)</f>
        <v>0</v>
      </c>
      <c r="R34" s="36">
        <f>SUM(R26:R33)</f>
        <v>0</v>
      </c>
      <c r="S34" s="37">
        <f>SUM(S26:S33)</f>
        <v>-10912.11</v>
      </c>
    </row>
    <row r="35" spans="1:19" x14ac:dyDescent="0.25">
      <c r="A35" s="18"/>
      <c r="B35" s="18"/>
      <c r="C35" s="17"/>
      <c r="E35" s="31"/>
      <c r="F35" s="31"/>
      <c r="G35" s="32"/>
      <c r="H35" s="33"/>
      <c r="I35" s="33"/>
      <c r="J35" s="33"/>
      <c r="K35" s="33"/>
      <c r="L35" s="33"/>
      <c r="M35" s="33"/>
      <c r="N35" s="33"/>
      <c r="O35" s="33"/>
      <c r="P35" s="33"/>
      <c r="Q35" s="33"/>
      <c r="R35" s="33"/>
      <c r="S35" s="34"/>
    </row>
    <row r="36" spans="1:19" ht="15.75" x14ac:dyDescent="0.25">
      <c r="A36" s="18"/>
      <c r="B36" s="18"/>
      <c r="C36" s="17"/>
      <c r="E36" s="43" t="s">
        <v>24</v>
      </c>
      <c r="F36" s="43"/>
      <c r="G36" s="44">
        <f>G23+G34</f>
        <v>-1817.24</v>
      </c>
      <c r="H36" s="44">
        <f>H23+H34</f>
        <v>-1912.81</v>
      </c>
      <c r="I36" s="44">
        <f>I23+I34</f>
        <v>-7106.46</v>
      </c>
      <c r="J36" s="44">
        <f>J23+J34</f>
        <v>0</v>
      </c>
      <c r="K36" s="44">
        <f>K23+K34</f>
        <v>0</v>
      </c>
      <c r="L36" s="44">
        <f>L23+L34</f>
        <v>0</v>
      </c>
      <c r="M36" s="44">
        <f>M23+M34</f>
        <v>0</v>
      </c>
      <c r="N36" s="44">
        <f>N23+N34</f>
        <v>0</v>
      </c>
      <c r="O36" s="44">
        <f>O23+O34</f>
        <v>-75.599999999999994</v>
      </c>
      <c r="P36" s="44">
        <f>P23+P34</f>
        <v>0</v>
      </c>
      <c r="Q36" s="44">
        <f>Q23+Q34</f>
        <v>0</v>
      </c>
      <c r="R36" s="44">
        <f>R23+R34</f>
        <v>0</v>
      </c>
      <c r="S36" s="45">
        <f>S23+S34</f>
        <v>-10912.11</v>
      </c>
    </row>
    <row r="37" spans="1:19" ht="15.75" x14ac:dyDescent="0.25">
      <c r="A37" s="18"/>
      <c r="B37" s="18"/>
      <c r="C37" s="17"/>
      <c r="E37" s="46"/>
      <c r="F37" s="46"/>
      <c r="G37" s="39"/>
      <c r="H37" s="39"/>
      <c r="I37" s="39"/>
      <c r="J37" s="39"/>
      <c r="K37" s="39"/>
      <c r="L37" s="39"/>
      <c r="M37" s="39"/>
      <c r="N37" s="39"/>
      <c r="O37" s="39"/>
      <c r="P37" s="39"/>
      <c r="Q37" s="39"/>
      <c r="R37" s="39"/>
      <c r="S37" s="40"/>
    </row>
    <row r="38" spans="1:19" ht="17.25" x14ac:dyDescent="0.3">
      <c r="A38" s="18"/>
      <c r="B38" s="18"/>
      <c r="C38" s="17"/>
      <c r="E38" s="41" t="s">
        <v>25</v>
      </c>
      <c r="F38" s="41"/>
      <c r="G38" s="47"/>
      <c r="H38" s="47"/>
      <c r="I38" s="47"/>
      <c r="J38" s="47"/>
      <c r="K38" s="47"/>
      <c r="L38" s="47"/>
      <c r="M38" s="47"/>
      <c r="N38" s="47"/>
      <c r="O38" s="47"/>
      <c r="P38" s="47"/>
      <c r="Q38" s="47"/>
      <c r="R38" s="47"/>
      <c r="S38" s="48"/>
    </row>
    <row r="39" spans="1:19" x14ac:dyDescent="0.25">
      <c r="A39" s="18"/>
      <c r="B39" s="18"/>
      <c r="C39" s="17">
        <v>46</v>
      </c>
      <c r="E39" s="31" t="str">
        <f>"Gain/Loss on Asset Disposal"</f>
        <v>Gain/Loss on Asset Disposal</v>
      </c>
      <c r="F39" s="31"/>
      <c r="G39" s="32">
        <v>0</v>
      </c>
      <c r="H39" s="33">
        <v>0</v>
      </c>
      <c r="I39" s="33">
        <v>0</v>
      </c>
      <c r="J39" s="33">
        <v>0</v>
      </c>
      <c r="K39" s="33">
        <v>0</v>
      </c>
      <c r="L39" s="33">
        <v>0</v>
      </c>
      <c r="M39" s="33">
        <v>0</v>
      </c>
      <c r="N39" s="33">
        <v>0</v>
      </c>
      <c r="O39" s="33">
        <v>0</v>
      </c>
      <c r="P39" s="33">
        <v>0</v>
      </c>
      <c r="Q39" s="33">
        <v>0</v>
      </c>
      <c r="R39" s="33">
        <v>0</v>
      </c>
      <c r="S39" s="34">
        <v>0</v>
      </c>
    </row>
    <row r="40" spans="1:19" x14ac:dyDescent="0.25">
      <c r="A40" s="18"/>
      <c r="B40" s="18"/>
      <c r="C40" s="17">
        <v>42</v>
      </c>
      <c r="E40" s="31" t="str">
        <f>"Other Expenses"</f>
        <v>Other Expenses</v>
      </c>
      <c r="F40" s="31"/>
      <c r="G40" s="32">
        <v>0</v>
      </c>
      <c r="H40" s="33">
        <v>0</v>
      </c>
      <c r="I40" s="33">
        <v>0</v>
      </c>
      <c r="J40" s="33">
        <v>0</v>
      </c>
      <c r="K40" s="33">
        <v>0</v>
      </c>
      <c r="L40" s="33">
        <v>0</v>
      </c>
      <c r="M40" s="33">
        <v>0</v>
      </c>
      <c r="N40" s="33">
        <v>0</v>
      </c>
      <c r="O40" s="33">
        <v>0</v>
      </c>
      <c r="P40" s="33">
        <v>0</v>
      </c>
      <c r="Q40" s="33">
        <v>0</v>
      </c>
      <c r="R40" s="33">
        <v>0</v>
      </c>
      <c r="S40" s="34">
        <v>0</v>
      </c>
    </row>
    <row r="41" spans="1:19" x14ac:dyDescent="0.25">
      <c r="A41" s="18"/>
      <c r="B41" s="18"/>
      <c r="C41" s="17">
        <v>43</v>
      </c>
      <c r="E41" s="31" t="str">
        <f>"Other Income"</f>
        <v>Other Income</v>
      </c>
      <c r="F41" s="31"/>
      <c r="G41" s="32">
        <v>0</v>
      </c>
      <c r="H41" s="33">
        <v>0</v>
      </c>
      <c r="I41" s="33">
        <v>0</v>
      </c>
      <c r="J41" s="33">
        <v>0</v>
      </c>
      <c r="K41" s="33">
        <v>0</v>
      </c>
      <c r="L41" s="33">
        <v>0</v>
      </c>
      <c r="M41" s="33">
        <v>0</v>
      </c>
      <c r="N41" s="33">
        <v>0</v>
      </c>
      <c r="O41" s="33">
        <v>0</v>
      </c>
      <c r="P41" s="33">
        <v>0</v>
      </c>
      <c r="Q41" s="33">
        <v>0</v>
      </c>
      <c r="R41" s="33">
        <v>0</v>
      </c>
      <c r="S41" s="34">
        <v>0</v>
      </c>
    </row>
    <row r="42" spans="1:19" x14ac:dyDescent="0.25">
      <c r="A42" s="18"/>
      <c r="B42" s="18"/>
      <c r="C42" s="17"/>
      <c r="E42" s="35" t="s">
        <v>26</v>
      </c>
      <c r="F42" s="35"/>
      <c r="G42" s="36">
        <f>SUM(G39:G41)</f>
        <v>0</v>
      </c>
      <c r="H42" s="36">
        <f>SUM(H39:H41)</f>
        <v>0</v>
      </c>
      <c r="I42" s="36">
        <f>SUM(I39:I41)</f>
        <v>0</v>
      </c>
      <c r="J42" s="36">
        <f>SUM(J39:J41)</f>
        <v>0</v>
      </c>
      <c r="K42" s="36">
        <f>SUM(K39:K41)</f>
        <v>0</v>
      </c>
      <c r="L42" s="36">
        <f>SUM(L39:L41)</f>
        <v>0</v>
      </c>
      <c r="M42" s="36">
        <f>SUM(M39:M41)</f>
        <v>0</v>
      </c>
      <c r="N42" s="36">
        <f>SUM(N39:N41)</f>
        <v>0</v>
      </c>
      <c r="O42" s="36">
        <f>SUM(O39:O41)</f>
        <v>0</v>
      </c>
      <c r="P42" s="36">
        <f>SUM(P39:P41)</f>
        <v>0</v>
      </c>
      <c r="Q42" s="36">
        <f>SUM(Q39:Q41)</f>
        <v>0</v>
      </c>
      <c r="R42" s="36">
        <f>SUM(R39:R41)</f>
        <v>0</v>
      </c>
      <c r="S42" s="37">
        <f>SUM(S39:S41)</f>
        <v>0</v>
      </c>
    </row>
    <row r="43" spans="1:19" x14ac:dyDescent="0.25">
      <c r="A43" s="18"/>
      <c r="B43" s="18"/>
      <c r="C43" s="17"/>
      <c r="E43" s="31"/>
      <c r="F43" s="31"/>
      <c r="G43" s="32"/>
      <c r="H43" s="33"/>
      <c r="I43" s="33"/>
      <c r="J43" s="33"/>
      <c r="K43" s="33"/>
      <c r="L43" s="33"/>
      <c r="M43" s="33"/>
      <c r="N43" s="33"/>
      <c r="O43" s="33"/>
      <c r="P43" s="33"/>
      <c r="Q43" s="33"/>
      <c r="R43" s="33"/>
      <c r="S43" s="34"/>
    </row>
    <row r="44" spans="1:19" ht="15.75" x14ac:dyDescent="0.25">
      <c r="A44" s="18"/>
      <c r="B44" s="18"/>
      <c r="C44" s="17"/>
      <c r="E44" s="43" t="s">
        <v>27</v>
      </c>
      <c r="F44" s="43"/>
      <c r="G44" s="44">
        <f>G36+G42</f>
        <v>-1817.24</v>
      </c>
      <c r="H44" s="44">
        <f>H36+H42</f>
        <v>-1912.81</v>
      </c>
      <c r="I44" s="44">
        <f>I36+I42</f>
        <v>-7106.46</v>
      </c>
      <c r="J44" s="44">
        <f>J36+J42</f>
        <v>0</v>
      </c>
      <c r="K44" s="44">
        <f>K36+K42</f>
        <v>0</v>
      </c>
      <c r="L44" s="44">
        <f>L36+L42</f>
        <v>0</v>
      </c>
      <c r="M44" s="44">
        <f>M36+M42</f>
        <v>0</v>
      </c>
      <c r="N44" s="44">
        <f>N36+N42</f>
        <v>0</v>
      </c>
      <c r="O44" s="44">
        <f>O36+O42</f>
        <v>-75.599999999999994</v>
      </c>
      <c r="P44" s="44">
        <f>P36+P42</f>
        <v>0</v>
      </c>
      <c r="Q44" s="44">
        <f>Q36+Q42</f>
        <v>0</v>
      </c>
      <c r="R44" s="44">
        <f>R36+R42</f>
        <v>0</v>
      </c>
      <c r="S44" s="45">
        <f>S36+S42</f>
        <v>-10912.11</v>
      </c>
    </row>
    <row r="45" spans="1:19" x14ac:dyDescent="0.25">
      <c r="A45" s="18"/>
      <c r="B45" s="18"/>
      <c r="C45" s="17"/>
      <c r="E45" s="31"/>
      <c r="F45" s="31"/>
      <c r="G45" s="32"/>
      <c r="H45" s="33"/>
      <c r="I45" s="33"/>
      <c r="J45" s="33"/>
      <c r="K45" s="33"/>
      <c r="L45" s="33"/>
      <c r="M45" s="33"/>
      <c r="N45" s="33"/>
      <c r="O45" s="33"/>
      <c r="P45" s="33"/>
      <c r="Q45" s="33"/>
      <c r="R45" s="33"/>
      <c r="S45" s="34"/>
    </row>
    <row r="46" spans="1:19" ht="17.25" x14ac:dyDescent="0.3">
      <c r="A46" s="18"/>
      <c r="B46" s="18"/>
      <c r="C46" s="17"/>
      <c r="E46" s="41" t="str">
        <f>"Income Tax Expense"</f>
        <v>Income Tax Expense</v>
      </c>
      <c r="F46" s="41"/>
      <c r="G46" s="49"/>
      <c r="H46" s="50"/>
      <c r="I46" s="50"/>
      <c r="J46" s="50"/>
      <c r="K46" s="50"/>
      <c r="L46" s="50"/>
      <c r="M46" s="50"/>
      <c r="N46" s="50"/>
      <c r="O46" s="50"/>
      <c r="P46" s="50"/>
      <c r="Q46" s="50"/>
      <c r="R46" s="50"/>
      <c r="S46" s="51"/>
    </row>
    <row r="47" spans="1:19" x14ac:dyDescent="0.25">
      <c r="A47" s="18"/>
      <c r="B47" s="18"/>
      <c r="C47" s="17">
        <v>41</v>
      </c>
      <c r="E47" s="31" t="str">
        <f>"Income Tax Expense"</f>
        <v>Income Tax Expense</v>
      </c>
      <c r="F47" s="31"/>
      <c r="G47" s="32">
        <v>0</v>
      </c>
      <c r="H47" s="33">
        <v>0</v>
      </c>
      <c r="I47" s="33">
        <v>0</v>
      </c>
      <c r="J47" s="33">
        <v>0</v>
      </c>
      <c r="K47" s="33">
        <v>0</v>
      </c>
      <c r="L47" s="33">
        <v>0</v>
      </c>
      <c r="M47" s="33">
        <v>0</v>
      </c>
      <c r="N47" s="33">
        <v>0</v>
      </c>
      <c r="O47" s="33">
        <v>0</v>
      </c>
      <c r="P47" s="33">
        <v>0</v>
      </c>
      <c r="Q47" s="33">
        <v>0</v>
      </c>
      <c r="R47" s="33">
        <v>0</v>
      </c>
      <c r="S47" s="34">
        <v>0</v>
      </c>
    </row>
    <row r="48" spans="1:19" ht="17.25" x14ac:dyDescent="0.3">
      <c r="A48" s="18"/>
      <c r="B48" s="18"/>
      <c r="C48" s="17"/>
      <c r="E48" s="42"/>
      <c r="F48" s="42"/>
      <c r="G48" s="32"/>
      <c r="H48" s="33"/>
      <c r="I48" s="33"/>
      <c r="J48" s="33"/>
      <c r="K48" s="33"/>
      <c r="L48" s="33"/>
      <c r="M48" s="33"/>
      <c r="N48" s="33"/>
      <c r="O48" s="33"/>
      <c r="P48" s="33"/>
      <c r="Q48" s="33"/>
      <c r="R48" s="33"/>
      <c r="S48" s="34"/>
    </row>
    <row r="49" spans="1:19" ht="19.5" thickBot="1" x14ac:dyDescent="0.35">
      <c r="A49" s="18"/>
      <c r="B49" s="18"/>
      <c r="C49" s="17"/>
      <c r="E49" s="52" t="s">
        <v>28</v>
      </c>
      <c r="F49" s="52"/>
      <c r="G49" s="53">
        <f>G44+G47</f>
        <v>-1817.24</v>
      </c>
      <c r="H49" s="54">
        <f>H44+H47</f>
        <v>-1912.81</v>
      </c>
      <c r="I49" s="54">
        <f>I44+I47</f>
        <v>-7106.46</v>
      </c>
      <c r="J49" s="54">
        <f>J44+J47</f>
        <v>0</v>
      </c>
      <c r="K49" s="54">
        <f>K44+K47</f>
        <v>0</v>
      </c>
      <c r="L49" s="54">
        <f>L44+L47</f>
        <v>0</v>
      </c>
      <c r="M49" s="54">
        <f>M44+M47</f>
        <v>0</v>
      </c>
      <c r="N49" s="54">
        <f>N44+N47</f>
        <v>0</v>
      </c>
      <c r="O49" s="54">
        <f>O44+O47</f>
        <v>-75.599999999999994</v>
      </c>
      <c r="P49" s="54">
        <f>P44+P47</f>
        <v>0</v>
      </c>
      <c r="Q49" s="54">
        <f>Q44+Q47</f>
        <v>0</v>
      </c>
      <c r="R49" s="54">
        <f>R44+R47</f>
        <v>0</v>
      </c>
      <c r="S49" s="55">
        <f>S44+S47</f>
        <v>-10912.11</v>
      </c>
    </row>
    <row r="50" spans="1:19" ht="15.75" thickTop="1" x14ac:dyDescent="0.25">
      <c r="A50" s="18"/>
      <c r="B50" s="18"/>
      <c r="C50" s="17"/>
      <c r="S50" s="19"/>
    </row>
    <row r="51" spans="1:19" x14ac:dyDescent="0.25">
      <c r="A51" s="18"/>
      <c r="B51" s="18"/>
      <c r="C51" s="17"/>
      <c r="S51" s="19"/>
    </row>
    <row r="52" spans="1:19" x14ac:dyDescent="0.25">
      <c r="A52" s="18"/>
      <c r="B52" s="18"/>
      <c r="C52" s="17"/>
      <c r="S52" s="19"/>
    </row>
    <row r="53" spans="1:19" x14ac:dyDescent="0.25">
      <c r="A53" s="18"/>
      <c r="B53" s="18"/>
      <c r="C53" s="17"/>
      <c r="S53" s="19"/>
    </row>
    <row r="54" spans="1:19" x14ac:dyDescent="0.25">
      <c r="A54" s="18"/>
      <c r="B54" s="18"/>
      <c r="C54" s="17"/>
      <c r="S54" s="19"/>
    </row>
    <row r="55" spans="1:19" x14ac:dyDescent="0.25">
      <c r="A55" s="18"/>
      <c r="B55" s="18"/>
      <c r="C55" s="17"/>
      <c r="S55" s="19"/>
    </row>
    <row r="56" spans="1:19" x14ac:dyDescent="0.25">
      <c r="A56" s="18"/>
      <c r="B56" s="18"/>
      <c r="C56" s="17"/>
      <c r="S56" s="19"/>
    </row>
    <row r="57" spans="1:19" x14ac:dyDescent="0.25">
      <c r="A57" s="18"/>
      <c r="B57" s="18"/>
      <c r="C57" s="17"/>
      <c r="S57" s="19"/>
    </row>
    <row r="58" spans="1:19" x14ac:dyDescent="0.25">
      <c r="A58" s="18"/>
      <c r="B58" s="18"/>
      <c r="C58" s="17"/>
      <c r="S58" s="19"/>
    </row>
    <row r="59" spans="1:19" x14ac:dyDescent="0.25">
      <c r="A59" s="18"/>
      <c r="B59" s="18"/>
      <c r="C59" s="17"/>
      <c r="S59" s="19"/>
    </row>
    <row r="60" spans="1:19" x14ac:dyDescent="0.25">
      <c r="A60" s="18"/>
      <c r="B60" s="18"/>
      <c r="C60" s="17"/>
      <c r="S60" s="19"/>
    </row>
    <row r="61" spans="1:19" x14ac:dyDescent="0.25">
      <c r="A61" s="18"/>
      <c r="B61" s="18"/>
      <c r="C61" s="17"/>
      <c r="S61" s="19"/>
    </row>
    <row r="62" spans="1:19" x14ac:dyDescent="0.25">
      <c r="A62" s="18"/>
      <c r="B62" s="18"/>
      <c r="C62" s="17"/>
      <c r="S62" s="19"/>
    </row>
    <row r="63" spans="1:19" x14ac:dyDescent="0.25">
      <c r="A63" s="18"/>
      <c r="B63" s="18"/>
      <c r="C63" s="17"/>
      <c r="S63" s="19"/>
    </row>
    <row r="64" spans="1:19" x14ac:dyDescent="0.25">
      <c r="A64" s="18"/>
      <c r="B64" s="18"/>
      <c r="C64" s="17"/>
      <c r="S64" s="19"/>
    </row>
    <row r="65" spans="1:19" x14ac:dyDescent="0.25">
      <c r="A65" s="18"/>
      <c r="B65" s="18"/>
      <c r="C65" s="17"/>
      <c r="S65" s="19"/>
    </row>
    <row r="66" spans="1:19" x14ac:dyDescent="0.25">
      <c r="A66" s="18"/>
      <c r="B66" s="18"/>
      <c r="C66" s="17"/>
      <c r="S66" s="19"/>
    </row>
    <row r="67" spans="1:19" x14ac:dyDescent="0.25">
      <c r="A67" s="18"/>
      <c r="B67" s="18"/>
      <c r="C67" s="17"/>
      <c r="S67" s="19"/>
    </row>
    <row r="68" spans="1:19" x14ac:dyDescent="0.25">
      <c r="A68" s="18"/>
      <c r="B68" s="18"/>
      <c r="C68" s="17"/>
      <c r="S68" s="19"/>
    </row>
    <row r="69" spans="1:19" x14ac:dyDescent="0.25">
      <c r="A69" s="18"/>
      <c r="B69" s="18"/>
      <c r="C69" s="17"/>
      <c r="S69" s="19"/>
    </row>
    <row r="70" spans="1:19" x14ac:dyDescent="0.25">
      <c r="A70" s="18"/>
      <c r="B70" s="18"/>
      <c r="C70" s="17"/>
      <c r="S70" s="19"/>
    </row>
    <row r="71" spans="1:19" x14ac:dyDescent="0.25">
      <c r="A71" s="18"/>
      <c r="B71" s="18"/>
      <c r="C71" s="17"/>
      <c r="S71" s="19"/>
    </row>
    <row r="72" spans="1:19" x14ac:dyDescent="0.25">
      <c r="A72" s="18"/>
      <c r="B72" s="18"/>
      <c r="C72" s="17"/>
      <c r="S72" s="19"/>
    </row>
    <row r="73" spans="1:19" x14ac:dyDescent="0.25">
      <c r="A73" s="18"/>
      <c r="B73" s="18"/>
      <c r="C73" s="17"/>
      <c r="S73" s="19"/>
    </row>
    <row r="74" spans="1:19" x14ac:dyDescent="0.25">
      <c r="A74" s="18"/>
      <c r="B74" s="18"/>
      <c r="C74" s="17"/>
      <c r="S74" s="19"/>
    </row>
    <row r="75" spans="1:19" x14ac:dyDescent="0.25">
      <c r="A75" s="18"/>
      <c r="B75" s="18"/>
      <c r="C75" s="17"/>
      <c r="S75" s="19"/>
    </row>
    <row r="76" spans="1:19" x14ac:dyDescent="0.25">
      <c r="A76" s="18"/>
      <c r="B76" s="18"/>
      <c r="C76" s="17"/>
      <c r="S76" s="19"/>
    </row>
    <row r="77" spans="1:19" x14ac:dyDescent="0.25">
      <c r="A77" s="18"/>
      <c r="B77" s="18"/>
      <c r="C77" s="17"/>
      <c r="S77" s="19"/>
    </row>
    <row r="78" spans="1:19" x14ac:dyDescent="0.25">
      <c r="A78" s="18"/>
      <c r="B78" s="18"/>
      <c r="C78" s="17"/>
      <c r="S78" s="19"/>
    </row>
    <row r="79" spans="1:19" x14ac:dyDescent="0.25">
      <c r="A79" s="18"/>
      <c r="B79" s="18"/>
      <c r="C79" s="17"/>
      <c r="S79" s="19"/>
    </row>
    <row r="80" spans="1:19" x14ac:dyDescent="0.25">
      <c r="A80" s="18"/>
      <c r="B80" s="18"/>
      <c r="C80" s="17"/>
      <c r="S80" s="19"/>
    </row>
    <row r="81" spans="1:19" x14ac:dyDescent="0.25">
      <c r="A81" s="18"/>
      <c r="B81" s="18"/>
      <c r="C81" s="17"/>
      <c r="S81" s="19"/>
    </row>
    <row r="82" spans="1:19" x14ac:dyDescent="0.25">
      <c r="A82" s="18"/>
      <c r="B82" s="18"/>
      <c r="C82" s="17"/>
      <c r="S82" s="19"/>
    </row>
    <row r="83" spans="1:19" x14ac:dyDescent="0.25">
      <c r="A83" s="18"/>
      <c r="B83" s="18"/>
      <c r="C83" s="17"/>
      <c r="S83" s="19"/>
    </row>
    <row r="84" spans="1:19" x14ac:dyDescent="0.25">
      <c r="A84" s="18"/>
      <c r="B84" s="18"/>
      <c r="C84" s="17"/>
      <c r="S84" s="19"/>
    </row>
    <row r="85" spans="1:19" x14ac:dyDescent="0.25">
      <c r="A85" s="18"/>
      <c r="B85" s="18"/>
      <c r="C85" s="17"/>
      <c r="S85" s="19"/>
    </row>
    <row r="86" spans="1:19" x14ac:dyDescent="0.25">
      <c r="A86" s="18"/>
      <c r="B86" s="18"/>
      <c r="C86" s="17"/>
      <c r="S86" s="19"/>
    </row>
    <row r="87" spans="1:19" x14ac:dyDescent="0.25">
      <c r="A87" s="18"/>
      <c r="B87" s="18"/>
      <c r="C87" s="17"/>
      <c r="S87" s="19"/>
    </row>
    <row r="88" spans="1:19" x14ac:dyDescent="0.25">
      <c r="A88" s="18"/>
      <c r="B88" s="18"/>
      <c r="C88" s="17"/>
      <c r="S88" s="19"/>
    </row>
    <row r="89" spans="1:19" x14ac:dyDescent="0.25">
      <c r="A89" s="18"/>
      <c r="B89" s="18"/>
      <c r="C89" s="17"/>
      <c r="S89" s="19"/>
    </row>
    <row r="90" spans="1:19" x14ac:dyDescent="0.25">
      <c r="A90" s="18"/>
      <c r="B90" s="18"/>
      <c r="C90" s="17"/>
      <c r="S90" s="19"/>
    </row>
    <row r="91" spans="1:19" x14ac:dyDescent="0.25">
      <c r="A91" s="18"/>
      <c r="B91" s="18"/>
      <c r="C91" s="17"/>
      <c r="S91" s="19"/>
    </row>
    <row r="92" spans="1:19" x14ac:dyDescent="0.25">
      <c r="A92" s="18"/>
      <c r="B92" s="18"/>
      <c r="C92" s="17"/>
      <c r="S92" s="19"/>
    </row>
    <row r="93" spans="1:19" x14ac:dyDescent="0.25">
      <c r="A93" s="18"/>
      <c r="B93" s="18"/>
      <c r="C93" s="17"/>
      <c r="S93" s="19"/>
    </row>
    <row r="94" spans="1:19" x14ac:dyDescent="0.25">
      <c r="A94" s="18"/>
      <c r="B94" s="18"/>
      <c r="C94" s="17"/>
      <c r="S94" s="19"/>
    </row>
    <row r="95" spans="1:19" x14ac:dyDescent="0.25">
      <c r="A95" s="18"/>
      <c r="B95" s="18"/>
      <c r="C95" s="17"/>
      <c r="S95" s="19"/>
    </row>
    <row r="96" spans="1:19" x14ac:dyDescent="0.25">
      <c r="A96" s="18"/>
      <c r="B96" s="18"/>
      <c r="C96" s="17"/>
      <c r="S96" s="19"/>
    </row>
    <row r="97" spans="1:19" x14ac:dyDescent="0.25">
      <c r="A97" s="18"/>
      <c r="B97" s="18"/>
      <c r="C97" s="17"/>
      <c r="S97" s="19"/>
    </row>
    <row r="98" spans="1:19" x14ac:dyDescent="0.25">
      <c r="A98" s="18"/>
      <c r="B98" s="18"/>
      <c r="C98" s="17"/>
      <c r="S98" s="19"/>
    </row>
    <row r="99" spans="1:19" x14ac:dyDescent="0.25">
      <c r="A99" s="18"/>
      <c r="B99" s="18"/>
      <c r="C99" s="17"/>
      <c r="S99" s="19"/>
    </row>
    <row r="100" spans="1:19" x14ac:dyDescent="0.25">
      <c r="A100" s="18"/>
      <c r="B100" s="18"/>
      <c r="C100" s="17"/>
      <c r="S100" s="19"/>
    </row>
    <row r="101" spans="1:19" x14ac:dyDescent="0.25">
      <c r="A101" s="18"/>
      <c r="B101" s="18"/>
      <c r="C101" s="17"/>
      <c r="S101" s="19"/>
    </row>
    <row r="102" spans="1:19" x14ac:dyDescent="0.25">
      <c r="A102" s="18"/>
      <c r="B102" s="18"/>
      <c r="C102" s="17"/>
      <c r="S102" s="19"/>
    </row>
    <row r="103" spans="1:19" x14ac:dyDescent="0.25">
      <c r="A103" s="18"/>
      <c r="B103" s="18"/>
      <c r="C103" s="17"/>
      <c r="S103" s="19"/>
    </row>
    <row r="104" spans="1:19" x14ac:dyDescent="0.25">
      <c r="A104" s="18"/>
      <c r="B104" s="18"/>
      <c r="C104" s="17"/>
      <c r="S104" s="19"/>
    </row>
    <row r="105" spans="1:19" x14ac:dyDescent="0.25">
      <c r="A105" s="18"/>
      <c r="B105" s="18"/>
      <c r="C105" s="17"/>
      <c r="S105" s="19"/>
    </row>
    <row r="106" spans="1:19" x14ac:dyDescent="0.25">
      <c r="A106" s="18"/>
      <c r="B106" s="18"/>
      <c r="C106" s="17"/>
      <c r="S106" s="19"/>
    </row>
    <row r="107" spans="1:19" x14ac:dyDescent="0.25">
      <c r="A107" s="18"/>
      <c r="B107" s="18"/>
      <c r="C107" s="17"/>
      <c r="S107" s="19"/>
    </row>
    <row r="108" spans="1:19" x14ac:dyDescent="0.25">
      <c r="A108" s="18"/>
      <c r="B108" s="18"/>
      <c r="C108" s="17"/>
      <c r="S108" s="19"/>
    </row>
    <row r="109" spans="1:19" x14ac:dyDescent="0.25">
      <c r="A109" s="18"/>
      <c r="B109" s="18"/>
      <c r="C109" s="17"/>
      <c r="S109" s="19"/>
    </row>
    <row r="110" spans="1:19" x14ac:dyDescent="0.25">
      <c r="A110" s="18"/>
      <c r="B110" s="18"/>
      <c r="C110" s="17"/>
      <c r="S110" s="19"/>
    </row>
    <row r="111" spans="1:19" x14ac:dyDescent="0.25">
      <c r="A111" s="18"/>
      <c r="B111" s="18"/>
      <c r="C111" s="17"/>
      <c r="S111" s="19"/>
    </row>
    <row r="112" spans="1:19" x14ac:dyDescent="0.25">
      <c r="A112" s="18"/>
      <c r="B112" s="18"/>
      <c r="C112" s="17"/>
      <c r="S112" s="19"/>
    </row>
    <row r="113" spans="1:19" x14ac:dyDescent="0.25">
      <c r="A113" s="18"/>
      <c r="B113" s="18"/>
      <c r="C113" s="17"/>
      <c r="S113" s="19"/>
    </row>
    <row r="114" spans="1:19" x14ac:dyDescent="0.25">
      <c r="A114" s="18"/>
      <c r="B114" s="18"/>
      <c r="C114" s="17"/>
      <c r="S114" s="19"/>
    </row>
    <row r="115" spans="1:19" x14ac:dyDescent="0.25">
      <c r="A115" s="18"/>
      <c r="B115" s="18"/>
      <c r="C115" s="17"/>
      <c r="S115" s="19"/>
    </row>
    <row r="116" spans="1:19" x14ac:dyDescent="0.25">
      <c r="A116" s="18"/>
      <c r="B116" s="18"/>
      <c r="C116" s="17"/>
      <c r="S116" s="19"/>
    </row>
    <row r="117" spans="1:19" x14ac:dyDescent="0.25">
      <c r="A117" s="18"/>
      <c r="B117" s="18"/>
      <c r="C117" s="17"/>
      <c r="S117" s="19"/>
    </row>
    <row r="118" spans="1:19" x14ac:dyDescent="0.25">
      <c r="A118" s="18"/>
      <c r="B118" s="18"/>
      <c r="C118" s="17"/>
      <c r="S118" s="19"/>
    </row>
    <row r="119" spans="1:19" x14ac:dyDescent="0.25">
      <c r="A119" s="18"/>
      <c r="B119" s="18"/>
      <c r="C119" s="17"/>
      <c r="S119" s="19"/>
    </row>
    <row r="120" spans="1:19" x14ac:dyDescent="0.25">
      <c r="A120" s="18"/>
      <c r="B120" s="18"/>
      <c r="C120" s="17"/>
      <c r="S120" s="19"/>
    </row>
    <row r="121" spans="1:19" x14ac:dyDescent="0.25">
      <c r="A121" s="18"/>
      <c r="B121" s="18"/>
      <c r="C121" s="17"/>
      <c r="S121" s="19"/>
    </row>
    <row r="122" spans="1:19" x14ac:dyDescent="0.25">
      <c r="A122" s="18"/>
      <c r="B122" s="18"/>
      <c r="C122" s="17"/>
      <c r="S122" s="19"/>
    </row>
    <row r="123" spans="1:19" x14ac:dyDescent="0.25">
      <c r="A123" s="18"/>
      <c r="B123" s="18"/>
      <c r="C123" s="17"/>
      <c r="S123" s="19"/>
    </row>
    <row r="124" spans="1:19" x14ac:dyDescent="0.25">
      <c r="A124" s="18"/>
      <c r="B124" s="18"/>
      <c r="C124" s="17"/>
      <c r="S124" s="19"/>
    </row>
    <row r="125" spans="1:19" x14ac:dyDescent="0.25">
      <c r="A125" s="18"/>
      <c r="B125" s="18"/>
      <c r="C125" s="17"/>
      <c r="S125" s="19"/>
    </row>
    <row r="126" spans="1:19" x14ac:dyDescent="0.25">
      <c r="A126" s="18"/>
      <c r="B126" s="18"/>
      <c r="C126" s="17"/>
      <c r="S126" s="19"/>
    </row>
    <row r="127" spans="1:19" x14ac:dyDescent="0.25">
      <c r="A127" s="18"/>
      <c r="B127" s="18"/>
      <c r="C127" s="17"/>
      <c r="S127" s="19"/>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'300'!G16:R16</xm:f>
              <xm:sqref>F16</xm:sqref>
            </x14:sparkline>
            <x14:sparkline>
              <xm:f>'300'!G17:R17</xm:f>
              <xm:sqref>F17</xm:sqref>
            </x14:sparkline>
            <x14:sparkline>
              <xm:f>'300'!G18:R18</xm:f>
              <xm:sqref>F18</xm:sqref>
            </x14:sparkline>
            <x14:sparkline>
              <xm:f>'300'!G19:R19</xm:f>
              <xm:sqref>F19</xm:sqref>
            </x14:sparkline>
            <x14:sparkline>
              <xm:f>'300'!G20:R20</xm:f>
              <xm:sqref>F20</xm:sqref>
            </x14:sparkline>
            <x14:sparkline>
              <xm:f>'300'!G21:R21</xm:f>
              <xm:sqref>F21</xm:sqref>
            </x14:sparkline>
            <x14:sparkline>
              <xm:f>'300'!G22:R22</xm:f>
              <xm:sqref>F22</xm:sqref>
            </x14:sparkline>
            <x14:sparkline>
              <xm:f>'300'!G23:R23</xm:f>
              <xm:sqref>F23</xm:sqref>
            </x14:sparkline>
            <x14:sparkline>
              <xm:f>'300'!G24:R24</xm:f>
              <xm:sqref>F24</xm:sqref>
            </x14:sparkline>
            <x14:sparkline>
              <xm:f>'300'!G25:R25</xm:f>
              <xm:sqref>F25</xm:sqref>
            </x14:sparkline>
            <x14:sparkline>
              <xm:f>'300'!G26:R26</xm:f>
              <xm:sqref>F26</xm:sqref>
            </x14:sparkline>
            <x14:sparkline>
              <xm:f>'300'!G27:R27</xm:f>
              <xm:sqref>F27</xm:sqref>
            </x14:sparkline>
            <x14:sparkline>
              <xm:f>'300'!G28:R28</xm:f>
              <xm:sqref>F28</xm:sqref>
            </x14:sparkline>
            <x14:sparkline>
              <xm:f>'300'!G29:R29</xm:f>
              <xm:sqref>F29</xm:sqref>
            </x14:sparkline>
            <x14:sparkline>
              <xm:f>'300'!G30:R30</xm:f>
              <xm:sqref>F30</xm:sqref>
            </x14:sparkline>
            <x14:sparkline>
              <xm:f>'300'!G31:R31</xm:f>
              <xm:sqref>F31</xm:sqref>
            </x14:sparkline>
            <x14:sparkline>
              <xm:f>'300'!G32:R32</xm:f>
              <xm:sqref>F32</xm:sqref>
            </x14:sparkline>
            <x14:sparkline>
              <xm:f>'300'!G33:R33</xm:f>
              <xm:sqref>F33</xm:sqref>
            </x14:sparkline>
            <x14:sparkline>
              <xm:f>'300'!G34:R34</xm:f>
              <xm:sqref>F34</xm:sqref>
            </x14:sparkline>
            <x14:sparkline>
              <xm:f>'300'!G35:R35</xm:f>
              <xm:sqref>F35</xm:sqref>
            </x14:sparkline>
            <x14:sparkline>
              <xm:f>'300'!G36:R36</xm:f>
              <xm:sqref>F36</xm:sqref>
            </x14:sparkline>
            <x14:sparkline>
              <xm:f>'300'!G37:R37</xm:f>
              <xm:sqref>F37</xm:sqref>
            </x14:sparkline>
            <x14:sparkline>
              <xm:f>'300'!G38:R38</xm:f>
              <xm:sqref>F38</xm:sqref>
            </x14:sparkline>
            <x14:sparkline>
              <xm:f>'300'!G39:R39</xm:f>
              <xm:sqref>F39</xm:sqref>
            </x14:sparkline>
            <x14:sparkline>
              <xm:f>'300'!G40:R40</xm:f>
              <xm:sqref>F40</xm:sqref>
            </x14:sparkline>
            <x14:sparkline>
              <xm:f>'300'!G41:R41</xm:f>
              <xm:sqref>F41</xm:sqref>
            </x14:sparkline>
            <x14:sparkline>
              <xm:f>'300'!G42:R42</xm:f>
              <xm:sqref>F42</xm:sqref>
            </x14:sparkline>
            <x14:sparkline>
              <xm:f>'300'!G43:R43</xm:f>
              <xm:sqref>F43</xm:sqref>
            </x14:sparkline>
            <x14:sparkline>
              <xm:f>'300'!G44:R44</xm:f>
              <xm:sqref>F44</xm:sqref>
            </x14:sparkline>
            <x14:sparkline>
              <xm:f>'300'!G45:R45</xm:f>
              <xm:sqref>F45</xm:sqref>
            </x14:sparkline>
            <x14:sparkline>
              <xm:f>'300'!G46:R46</xm:f>
              <xm:sqref>F46</xm:sqref>
            </x14:sparkline>
            <x14:sparkline>
              <xm:f>'300'!G47:R47</xm:f>
              <xm:sqref>F47</xm:sqref>
            </x14:sparkline>
            <x14:sparkline>
              <xm:f>'300'!G48:R48</xm:f>
              <xm:sqref>F48</xm:sqref>
            </x14:sparkline>
            <x14:sparkline>
              <xm:f>'300'!G49:R49</xm:f>
              <xm:sqref>F49</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3" width="9.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8" t="s">
        <v>797</v>
      </c>
      <c r="B1" s="18" t="s">
        <v>31</v>
      </c>
      <c r="C1" s="17" t="s">
        <v>11</v>
      </c>
      <c r="D1" s="18"/>
      <c r="E1" s="18" t="s">
        <v>12</v>
      </c>
      <c r="F1" s="18"/>
      <c r="G1" s="18" t="s">
        <v>13</v>
      </c>
      <c r="H1" s="18" t="s">
        <v>13</v>
      </c>
      <c r="I1" s="18" t="s">
        <v>13</v>
      </c>
      <c r="J1" s="18" t="s">
        <v>13</v>
      </c>
      <c r="K1" s="18" t="s">
        <v>13</v>
      </c>
      <c r="L1" s="18" t="s">
        <v>13</v>
      </c>
      <c r="M1" s="18" t="s">
        <v>13</v>
      </c>
      <c r="N1" s="18" t="s">
        <v>13</v>
      </c>
      <c r="O1" s="18" t="s">
        <v>13</v>
      </c>
      <c r="P1" s="18" t="s">
        <v>13</v>
      </c>
      <c r="Q1" s="18" t="s">
        <v>13</v>
      </c>
      <c r="R1" s="18" t="s">
        <v>13</v>
      </c>
      <c r="S1" s="18" t="s">
        <v>13</v>
      </c>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row>
    <row r="2" spans="1:59" hidden="1" x14ac:dyDescent="0.25">
      <c r="A2" s="18" t="s">
        <v>11</v>
      </c>
      <c r="B2" s="56" t="s">
        <v>32</v>
      </c>
      <c r="C2" s="57" t="str">
        <f>"400"</f>
        <v>400</v>
      </c>
      <c r="D2" s="18"/>
      <c r="E2" s="18"/>
      <c r="F2" s="18"/>
      <c r="G2" s="18" t="s">
        <v>14</v>
      </c>
      <c r="H2" s="18" t="s">
        <v>14</v>
      </c>
      <c r="I2" s="18" t="s">
        <v>14</v>
      </c>
      <c r="J2" s="18" t="s">
        <v>14</v>
      </c>
      <c r="K2" s="18" t="s">
        <v>14</v>
      </c>
      <c r="L2" s="18" t="s">
        <v>14</v>
      </c>
      <c r="M2" s="18" t="s">
        <v>14</v>
      </c>
      <c r="N2" s="18" t="s">
        <v>14</v>
      </c>
      <c r="O2" s="18" t="s">
        <v>14</v>
      </c>
      <c r="P2" s="18" t="s">
        <v>14</v>
      </c>
      <c r="Q2" s="18" t="s">
        <v>14</v>
      </c>
      <c r="R2" s="18" t="s">
        <v>14</v>
      </c>
      <c r="S2" s="18" t="s">
        <v>33</v>
      </c>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row>
    <row r="3" spans="1:59" x14ac:dyDescent="0.25">
      <c r="A3" s="18"/>
      <c r="B3" s="18"/>
      <c r="C3" s="17"/>
      <c r="S3" s="19"/>
    </row>
    <row r="4" spans="1:59" ht="22.5" x14ac:dyDescent="0.3">
      <c r="A4" s="18"/>
      <c r="B4" s="18"/>
      <c r="C4" s="17"/>
      <c r="E4" s="60"/>
      <c r="F4" s="60"/>
      <c r="S4" s="19"/>
    </row>
    <row r="5" spans="1:59" ht="22.5" x14ac:dyDescent="0.3">
      <c r="A5" s="18"/>
      <c r="B5" s="18"/>
      <c r="C5" s="17"/>
      <c r="E5" s="60" t="s">
        <v>15</v>
      </c>
      <c r="F5" s="60"/>
      <c r="S5" s="19"/>
    </row>
    <row r="6" spans="1:59" ht="22.5" x14ac:dyDescent="0.3">
      <c r="A6" s="18"/>
      <c r="B6" s="18"/>
      <c r="C6" s="17"/>
      <c r="E6" s="60" t="s">
        <v>16</v>
      </c>
      <c r="F6" s="60" t="str">
        <f>Year</f>
        <v>2016</v>
      </c>
      <c r="S6" s="19"/>
    </row>
    <row r="7" spans="1:59" ht="22.5" x14ac:dyDescent="0.3">
      <c r="A7" s="18"/>
      <c r="B7" s="18" t="str">
        <f>IF(Separate_sheet="","Hide","Show")</f>
        <v>Show</v>
      </c>
      <c r="C7" s="17"/>
      <c r="E7" s="60" t="str">
        <f>"Service/Installation"</f>
        <v>Service/Installation</v>
      </c>
      <c r="F7" s="60" t="str">
        <f>C2</f>
        <v>400</v>
      </c>
      <c r="H7" s="60"/>
      <c r="S7" s="19"/>
    </row>
    <row r="8" spans="1:59" ht="22.5" hidden="1" x14ac:dyDescent="0.3">
      <c r="A8" s="18" t="s">
        <v>34</v>
      </c>
      <c r="B8" s="18" t="s">
        <v>35</v>
      </c>
      <c r="C8" s="17" t="str">
        <f>IF(Separate_sheet=B8,C2,"*")</f>
        <v>400</v>
      </c>
      <c r="E8" s="60"/>
      <c r="F8" s="60"/>
      <c r="G8" s="60"/>
      <c r="S8" s="19"/>
    </row>
    <row r="9" spans="1:59" ht="22.5" hidden="1" x14ac:dyDescent="0.3">
      <c r="A9" s="18" t="s">
        <v>34</v>
      </c>
      <c r="B9" s="18" t="s">
        <v>36</v>
      </c>
      <c r="C9" s="17" t="str">
        <f>IF(Separate_sheet=B9,C2,"*")</f>
        <v>*</v>
      </c>
      <c r="E9" s="60"/>
      <c r="F9" s="60"/>
      <c r="G9" s="60"/>
      <c r="S9" s="19"/>
    </row>
    <row r="10" spans="1:59" ht="22.5" hidden="1" x14ac:dyDescent="0.3">
      <c r="A10" s="18" t="s">
        <v>34</v>
      </c>
      <c r="B10" s="18" t="s">
        <v>37</v>
      </c>
      <c r="C10" s="17" t="str">
        <f>IF(Separate_sheet=B10,C2,"*")</f>
        <v>*</v>
      </c>
      <c r="E10" s="60"/>
      <c r="F10" s="60"/>
      <c r="G10" s="60"/>
      <c r="S10" s="19"/>
    </row>
    <row r="11" spans="1:59" x14ac:dyDescent="0.25">
      <c r="A11" s="18"/>
      <c r="B11" s="18"/>
      <c r="C11" s="17"/>
      <c r="S11" s="19"/>
    </row>
    <row r="12" spans="1:59" ht="18.75" x14ac:dyDescent="0.3">
      <c r="A12" s="18"/>
      <c r="B12" s="18"/>
      <c r="C12" s="17"/>
      <c r="G12" s="21" t="str">
        <f>TEXT(G13,"MMMM")</f>
        <v>January</v>
      </c>
      <c r="H12" s="22" t="str">
        <f>TEXT(H13,"MMMM")</f>
        <v>February</v>
      </c>
      <c r="I12" s="22" t="str">
        <f>TEXT(I13,"MMMM")</f>
        <v>March</v>
      </c>
      <c r="J12" s="22" t="str">
        <f>TEXT(J13,"MMMM")</f>
        <v>April</v>
      </c>
      <c r="K12" s="22" t="str">
        <f>TEXT(K13,"MMMM")</f>
        <v>May</v>
      </c>
      <c r="L12" s="22" t="str">
        <f>TEXT(L13,"MMMM")</f>
        <v>June</v>
      </c>
      <c r="M12" s="22" t="str">
        <f>TEXT(M13,"MMMM")</f>
        <v>July</v>
      </c>
      <c r="N12" s="22" t="str">
        <f>TEXT(N13,"MMMM")</f>
        <v>August</v>
      </c>
      <c r="O12" s="22" t="str">
        <f>TEXT(O13,"MMMM")</f>
        <v>September</v>
      </c>
      <c r="P12" s="22" t="str">
        <f>TEXT(P13,"MMMM")</f>
        <v>October</v>
      </c>
      <c r="Q12" s="22" t="str">
        <f>TEXT(Q13,"MMMM")</f>
        <v>November</v>
      </c>
      <c r="R12" s="22" t="str">
        <f>TEXT(R13,"MMMM")</f>
        <v>December</v>
      </c>
      <c r="S12" s="23" t="str">
        <f>F6</f>
        <v>2016</v>
      </c>
    </row>
    <row r="13" spans="1:59" hidden="1" x14ac:dyDescent="0.25">
      <c r="A13" s="18" t="s">
        <v>11</v>
      </c>
      <c r="B13" s="18"/>
      <c r="C13" s="17"/>
      <c r="G13" s="24">
        <f>DATE(Year,1,1)</f>
        <v>42370</v>
      </c>
      <c r="H13" s="25">
        <f>G14+1</f>
        <v>42401</v>
      </c>
      <c r="I13" s="25">
        <f>H14+1</f>
        <v>42430</v>
      </c>
      <c r="J13" s="25">
        <f>I14+1</f>
        <v>42461</v>
      </c>
      <c r="K13" s="25">
        <f>J14+1</f>
        <v>42491</v>
      </c>
      <c r="L13" s="25">
        <f>K14+1</f>
        <v>42522</v>
      </c>
      <c r="M13" s="25">
        <f>L14+1</f>
        <v>42552</v>
      </c>
      <c r="N13" s="25">
        <f>M14+1</f>
        <v>42583</v>
      </c>
      <c r="O13" s="25">
        <f>N14+1</f>
        <v>42614</v>
      </c>
      <c r="P13" s="25">
        <f>O14+1</f>
        <v>42644</v>
      </c>
      <c r="Q13" s="25">
        <f>P14+1</f>
        <v>42675</v>
      </c>
      <c r="R13" s="25">
        <f>Q14+1</f>
        <v>42705</v>
      </c>
      <c r="S13" s="26">
        <f>G13</f>
        <v>42370</v>
      </c>
    </row>
    <row r="14" spans="1:59" hidden="1" x14ac:dyDescent="0.25">
      <c r="A14" s="18" t="s">
        <v>11</v>
      </c>
      <c r="B14" s="18"/>
      <c r="C14" s="17"/>
      <c r="G14" s="24">
        <f>EOMONTH(G13,0)</f>
        <v>42400</v>
      </c>
      <c r="H14" s="25">
        <f>EOMONTH(H13,0)</f>
        <v>42429</v>
      </c>
      <c r="I14" s="25">
        <f>EOMONTH(I13,0)</f>
        <v>42460</v>
      </c>
      <c r="J14" s="25">
        <f>EOMONTH(J13,0)</f>
        <v>42490</v>
      </c>
      <c r="K14" s="25">
        <f>EOMONTH(K13,0)</f>
        <v>42521</v>
      </c>
      <c r="L14" s="25">
        <f>EOMONTH(L13,0)</f>
        <v>42551</v>
      </c>
      <c r="M14" s="25">
        <f>EOMONTH(M13,0)</f>
        <v>42582</v>
      </c>
      <c r="N14" s="25">
        <f>EOMONTH(N13,0)</f>
        <v>42613</v>
      </c>
      <c r="O14" s="25">
        <f>EOMONTH(O13,0)</f>
        <v>42643</v>
      </c>
      <c r="P14" s="25">
        <f>EOMONTH(P13,0)</f>
        <v>42674</v>
      </c>
      <c r="Q14" s="25">
        <f>EOMONTH(Q13,0)</f>
        <v>42704</v>
      </c>
      <c r="R14" s="25">
        <f>EOMONTH(R13,0)</f>
        <v>42735</v>
      </c>
      <c r="S14" s="26">
        <f>R14</f>
        <v>42735</v>
      </c>
    </row>
    <row r="15" spans="1:59" ht="17.25" x14ac:dyDescent="0.3">
      <c r="A15" s="18"/>
      <c r="B15" s="18"/>
      <c r="C15" s="17" t="s">
        <v>18</v>
      </c>
      <c r="E15" s="27" t="s">
        <v>19</v>
      </c>
      <c r="F15" s="27"/>
      <c r="G15" s="28"/>
      <c r="H15" s="29"/>
      <c r="I15" s="29"/>
      <c r="J15" s="29"/>
      <c r="K15" s="29"/>
      <c r="L15" s="29"/>
      <c r="M15" s="29"/>
      <c r="N15" s="29"/>
      <c r="O15" s="29"/>
      <c r="P15" s="29"/>
      <c r="Q15" s="29"/>
      <c r="R15" s="29"/>
      <c r="S15" s="30"/>
    </row>
    <row r="16" spans="1:59" x14ac:dyDescent="0.25">
      <c r="A16" s="18"/>
      <c r="B16" s="18"/>
      <c r="C16" s="17">
        <v>31</v>
      </c>
      <c r="E16" s="31" t="str">
        <f>"Sales"</f>
        <v>Sales</v>
      </c>
      <c r="F16" s="31"/>
      <c r="G16" s="32">
        <v>0</v>
      </c>
      <c r="H16" s="33">
        <v>0</v>
      </c>
      <c r="I16" s="33">
        <v>0</v>
      </c>
      <c r="J16" s="33">
        <v>0</v>
      </c>
      <c r="K16" s="33">
        <v>0</v>
      </c>
      <c r="L16" s="33">
        <v>0</v>
      </c>
      <c r="M16" s="33">
        <v>0</v>
      </c>
      <c r="N16" s="33">
        <v>0</v>
      </c>
      <c r="O16" s="33">
        <v>0</v>
      </c>
      <c r="P16" s="33">
        <v>0</v>
      </c>
      <c r="Q16" s="33">
        <v>0</v>
      </c>
      <c r="R16" s="33">
        <v>0</v>
      </c>
      <c r="S16" s="34">
        <v>0</v>
      </c>
    </row>
    <row r="17" spans="1:19" x14ac:dyDescent="0.25">
      <c r="A17" s="18"/>
      <c r="B17" s="18"/>
      <c r="C17" s="17">
        <v>32</v>
      </c>
      <c r="E17" s="31" t="str">
        <f>"Sales Returns and Discounts"</f>
        <v>Sales Returns and Discounts</v>
      </c>
      <c r="F17" s="31"/>
      <c r="G17" s="32">
        <v>0</v>
      </c>
      <c r="H17" s="33">
        <v>0</v>
      </c>
      <c r="I17" s="33">
        <v>0</v>
      </c>
      <c r="J17" s="33">
        <v>0</v>
      </c>
      <c r="K17" s="33">
        <v>0</v>
      </c>
      <c r="L17" s="33">
        <v>0</v>
      </c>
      <c r="M17" s="33">
        <v>0</v>
      </c>
      <c r="N17" s="33">
        <v>0</v>
      </c>
      <c r="O17" s="33">
        <v>0</v>
      </c>
      <c r="P17" s="33">
        <v>0</v>
      </c>
      <c r="Q17" s="33">
        <v>0</v>
      </c>
      <c r="R17" s="33">
        <v>0</v>
      </c>
      <c r="S17" s="34">
        <v>0</v>
      </c>
    </row>
    <row r="18" spans="1:19" x14ac:dyDescent="0.25">
      <c r="A18" s="18"/>
      <c r="B18" s="18"/>
      <c r="C18" s="17"/>
      <c r="E18" s="35" t="s">
        <v>20</v>
      </c>
      <c r="F18" s="35"/>
      <c r="G18" s="36">
        <f>G16+G17</f>
        <v>0</v>
      </c>
      <c r="H18" s="36">
        <f>H16+H17</f>
        <v>0</v>
      </c>
      <c r="I18" s="36">
        <f>I16+I17</f>
        <v>0</v>
      </c>
      <c r="J18" s="36">
        <f>J16+J17</f>
        <v>0</v>
      </c>
      <c r="K18" s="36">
        <f>K16+K17</f>
        <v>0</v>
      </c>
      <c r="L18" s="36">
        <f>L16+L17</f>
        <v>0</v>
      </c>
      <c r="M18" s="36">
        <f>M16+M17</f>
        <v>0</v>
      </c>
      <c r="N18" s="36">
        <f>N16+N17</f>
        <v>0</v>
      </c>
      <c r="O18" s="36">
        <f>O16+O17</f>
        <v>0</v>
      </c>
      <c r="P18" s="36">
        <f>P16+P17</f>
        <v>0</v>
      </c>
      <c r="Q18" s="36">
        <f>Q16+Q17</f>
        <v>0</v>
      </c>
      <c r="R18" s="36">
        <f>R16+R17</f>
        <v>0</v>
      </c>
      <c r="S18" s="37">
        <f>S16+S17</f>
        <v>0</v>
      </c>
    </row>
    <row r="19" spans="1:19" x14ac:dyDescent="0.25">
      <c r="A19" s="18"/>
      <c r="B19" s="18"/>
      <c r="C19" s="17"/>
      <c r="E19" s="38"/>
      <c r="F19" s="38"/>
      <c r="G19" s="39"/>
      <c r="H19" s="39"/>
      <c r="I19" s="39"/>
      <c r="J19" s="39"/>
      <c r="K19" s="39"/>
      <c r="L19" s="39"/>
      <c r="M19" s="39"/>
      <c r="N19" s="39"/>
      <c r="O19" s="39"/>
      <c r="P19" s="39"/>
      <c r="Q19" s="39"/>
      <c r="R19" s="39"/>
      <c r="S19" s="40"/>
    </row>
    <row r="20" spans="1:19" ht="17.25" x14ac:dyDescent="0.3">
      <c r="A20" s="18"/>
      <c r="B20" s="18"/>
      <c r="C20" s="17"/>
      <c r="E20" s="41" t="str">
        <f>"Cost of Goods Sold"</f>
        <v>Cost of Goods Sold</v>
      </c>
      <c r="F20" s="41"/>
      <c r="G20" s="28"/>
      <c r="H20" s="29"/>
      <c r="I20" s="29"/>
      <c r="J20" s="29"/>
      <c r="K20" s="29"/>
      <c r="L20" s="29"/>
      <c r="M20" s="29"/>
      <c r="N20" s="29"/>
      <c r="O20" s="29"/>
      <c r="P20" s="29"/>
      <c r="Q20" s="29"/>
      <c r="R20" s="29"/>
      <c r="S20" s="30"/>
    </row>
    <row r="21" spans="1:19" x14ac:dyDescent="0.25">
      <c r="A21" s="18"/>
      <c r="B21" s="18"/>
      <c r="C21" s="17">
        <v>33</v>
      </c>
      <c r="E21" s="31" t="str">
        <f>"Cost of Goods Sold"</f>
        <v>Cost of Goods Sold</v>
      </c>
      <c r="F21" s="31"/>
      <c r="G21" s="32">
        <v>0</v>
      </c>
      <c r="H21" s="33">
        <v>0</v>
      </c>
      <c r="I21" s="33">
        <v>0</v>
      </c>
      <c r="J21" s="33">
        <v>0</v>
      </c>
      <c r="K21" s="33">
        <v>0</v>
      </c>
      <c r="L21" s="33">
        <v>0</v>
      </c>
      <c r="M21" s="33">
        <v>0</v>
      </c>
      <c r="N21" s="33">
        <v>0</v>
      </c>
      <c r="O21" s="33">
        <v>0</v>
      </c>
      <c r="P21" s="33">
        <v>0</v>
      </c>
      <c r="Q21" s="33">
        <v>0</v>
      </c>
      <c r="R21" s="33">
        <v>0</v>
      </c>
      <c r="S21" s="34">
        <v>0</v>
      </c>
    </row>
    <row r="22" spans="1:19" ht="17.25" x14ac:dyDescent="0.3">
      <c r="A22" s="18"/>
      <c r="B22" s="18"/>
      <c r="C22" s="17"/>
      <c r="E22" s="42"/>
      <c r="F22" s="42"/>
      <c r="G22" s="32"/>
      <c r="H22" s="33"/>
      <c r="I22" s="33"/>
      <c r="J22" s="33"/>
      <c r="K22" s="33"/>
      <c r="L22" s="33"/>
      <c r="M22" s="33"/>
      <c r="N22" s="33"/>
      <c r="O22" s="33"/>
      <c r="P22" s="33"/>
      <c r="Q22" s="33"/>
      <c r="R22" s="33"/>
      <c r="S22" s="34"/>
    </row>
    <row r="23" spans="1:19" ht="15.75" x14ac:dyDescent="0.25">
      <c r="A23" s="18"/>
      <c r="B23" s="18"/>
      <c r="C23" s="17"/>
      <c r="E23" s="43" t="s">
        <v>21</v>
      </c>
      <c r="F23" s="43"/>
      <c r="G23" s="44">
        <f>G18+G21</f>
        <v>0</v>
      </c>
      <c r="H23" s="44">
        <f>H18+H21</f>
        <v>0</v>
      </c>
      <c r="I23" s="44">
        <f>I18+I21</f>
        <v>0</v>
      </c>
      <c r="J23" s="44">
        <f>J18+J21</f>
        <v>0</v>
      </c>
      <c r="K23" s="44">
        <f>K18+K21</f>
        <v>0</v>
      </c>
      <c r="L23" s="44">
        <f>L18+L21</f>
        <v>0</v>
      </c>
      <c r="M23" s="44">
        <f>M18+M21</f>
        <v>0</v>
      </c>
      <c r="N23" s="44">
        <f>N18+N21</f>
        <v>0</v>
      </c>
      <c r="O23" s="44">
        <f>O18+O21</f>
        <v>0</v>
      </c>
      <c r="P23" s="44">
        <f>P18+P21</f>
        <v>0</v>
      </c>
      <c r="Q23" s="44">
        <f>Q18+Q21</f>
        <v>0</v>
      </c>
      <c r="R23" s="44">
        <f>R18+R21</f>
        <v>0</v>
      </c>
      <c r="S23" s="45">
        <f>S18+S21</f>
        <v>0</v>
      </c>
    </row>
    <row r="24" spans="1:19" x14ac:dyDescent="0.25">
      <c r="A24" s="18"/>
      <c r="B24" s="18"/>
      <c r="C24" s="17"/>
      <c r="E24" s="38"/>
      <c r="F24" s="38"/>
      <c r="G24" s="39"/>
      <c r="H24" s="39"/>
      <c r="I24" s="39"/>
      <c r="J24" s="39"/>
      <c r="K24" s="39"/>
      <c r="L24" s="39"/>
      <c r="M24" s="39"/>
      <c r="N24" s="39"/>
      <c r="O24" s="39"/>
      <c r="P24" s="39"/>
      <c r="Q24" s="39"/>
      <c r="R24" s="39"/>
      <c r="S24" s="40"/>
    </row>
    <row r="25" spans="1:19" ht="17.25" x14ac:dyDescent="0.3">
      <c r="A25" s="18"/>
      <c r="B25" s="18"/>
      <c r="C25" s="17"/>
      <c r="E25" s="41" t="s">
        <v>22</v>
      </c>
      <c r="F25" s="41"/>
      <c r="G25" s="28"/>
      <c r="H25" s="29"/>
      <c r="I25" s="29"/>
      <c r="J25" s="29"/>
      <c r="K25" s="29"/>
      <c r="L25" s="29"/>
      <c r="M25" s="29"/>
      <c r="N25" s="29"/>
      <c r="O25" s="29"/>
      <c r="P25" s="29"/>
      <c r="Q25" s="29"/>
      <c r="R25" s="29"/>
      <c r="S25" s="30"/>
    </row>
    <row r="26" spans="1:19" x14ac:dyDescent="0.25">
      <c r="A26" s="18"/>
      <c r="B26" s="18"/>
      <c r="C26" s="17">
        <v>34</v>
      </c>
      <c r="E26" s="31" t="str">
        <f>"Selling Expense"</f>
        <v>Selling Expense</v>
      </c>
      <c r="F26" s="31"/>
      <c r="G26" s="32">
        <v>0</v>
      </c>
      <c r="H26" s="33">
        <v>0</v>
      </c>
      <c r="I26" s="33">
        <v>0</v>
      </c>
      <c r="J26" s="33">
        <v>0</v>
      </c>
      <c r="K26" s="33">
        <v>0</v>
      </c>
      <c r="L26" s="33">
        <v>0</v>
      </c>
      <c r="M26" s="33">
        <v>0</v>
      </c>
      <c r="N26" s="33">
        <v>0</v>
      </c>
      <c r="O26" s="33">
        <v>0</v>
      </c>
      <c r="P26" s="33">
        <v>0</v>
      </c>
      <c r="Q26" s="33">
        <v>0</v>
      </c>
      <c r="R26" s="33">
        <v>0</v>
      </c>
      <c r="S26" s="34">
        <v>0</v>
      </c>
    </row>
    <row r="27" spans="1:19" x14ac:dyDescent="0.25">
      <c r="A27" s="18"/>
      <c r="B27" s="18"/>
      <c r="C27" s="17">
        <v>35</v>
      </c>
      <c r="E27" s="31" t="str">
        <f>"Administrative Expense"</f>
        <v>Administrative Expense</v>
      </c>
      <c r="F27" s="31"/>
      <c r="G27" s="32">
        <v>0</v>
      </c>
      <c r="H27" s="33">
        <v>0</v>
      </c>
      <c r="I27" s="33">
        <v>0</v>
      </c>
      <c r="J27" s="33">
        <v>0</v>
      </c>
      <c r="K27" s="33">
        <v>0</v>
      </c>
      <c r="L27" s="33">
        <v>0</v>
      </c>
      <c r="M27" s="33">
        <v>0</v>
      </c>
      <c r="N27" s="33">
        <v>0</v>
      </c>
      <c r="O27" s="33">
        <v>0</v>
      </c>
      <c r="P27" s="33">
        <v>0</v>
      </c>
      <c r="Q27" s="33">
        <v>0</v>
      </c>
      <c r="R27" s="33">
        <v>0</v>
      </c>
      <c r="S27" s="34">
        <v>0</v>
      </c>
    </row>
    <row r="28" spans="1:19" x14ac:dyDescent="0.25">
      <c r="A28" s="18"/>
      <c r="B28" s="18"/>
      <c r="C28" s="17">
        <v>36</v>
      </c>
      <c r="E28" s="31" t="str">
        <f>"Salaries Expense"</f>
        <v>Salaries Expense</v>
      </c>
      <c r="F28" s="31"/>
      <c r="G28" s="32">
        <v>0</v>
      </c>
      <c r="H28" s="33">
        <v>0</v>
      </c>
      <c r="I28" s="33">
        <v>0</v>
      </c>
      <c r="J28" s="33">
        <v>0</v>
      </c>
      <c r="K28" s="33">
        <v>0</v>
      </c>
      <c r="L28" s="33">
        <v>0</v>
      </c>
      <c r="M28" s="33">
        <v>0</v>
      </c>
      <c r="N28" s="33">
        <v>0</v>
      </c>
      <c r="O28" s="33">
        <v>0</v>
      </c>
      <c r="P28" s="33">
        <v>0</v>
      </c>
      <c r="Q28" s="33">
        <v>0</v>
      </c>
      <c r="R28" s="33">
        <v>0</v>
      </c>
      <c r="S28" s="34">
        <v>0</v>
      </c>
    </row>
    <row r="29" spans="1:19" x14ac:dyDescent="0.25">
      <c r="A29" s="18"/>
      <c r="B29" s="18"/>
      <c r="C29" s="17">
        <v>37</v>
      </c>
      <c r="E29" s="31" t="str">
        <f>"Other Employee Expenses"</f>
        <v>Other Employee Expenses</v>
      </c>
      <c r="F29" s="31"/>
      <c r="G29" s="32">
        <v>0</v>
      </c>
      <c r="H29" s="33">
        <v>0</v>
      </c>
      <c r="I29" s="33">
        <v>0</v>
      </c>
      <c r="J29" s="33">
        <v>0</v>
      </c>
      <c r="K29" s="33">
        <v>0</v>
      </c>
      <c r="L29" s="33">
        <v>0</v>
      </c>
      <c r="M29" s="33">
        <v>0</v>
      </c>
      <c r="N29" s="33">
        <v>0</v>
      </c>
      <c r="O29" s="33">
        <v>0</v>
      </c>
      <c r="P29" s="33">
        <v>0</v>
      </c>
      <c r="Q29" s="33">
        <v>0</v>
      </c>
      <c r="R29" s="33">
        <v>0</v>
      </c>
      <c r="S29" s="34">
        <v>0</v>
      </c>
    </row>
    <row r="30" spans="1:19" x14ac:dyDescent="0.25">
      <c r="A30" s="18"/>
      <c r="B30" s="18"/>
      <c r="C30" s="17">
        <v>38</v>
      </c>
      <c r="E30" s="31" t="str">
        <f>"Interest Expense"</f>
        <v>Interest Expense</v>
      </c>
      <c r="F30" s="31"/>
      <c r="G30" s="32">
        <v>0</v>
      </c>
      <c r="H30" s="33">
        <v>0</v>
      </c>
      <c r="I30" s="33">
        <v>0</v>
      </c>
      <c r="J30" s="33">
        <v>0</v>
      </c>
      <c r="K30" s="33">
        <v>0</v>
      </c>
      <c r="L30" s="33">
        <v>0</v>
      </c>
      <c r="M30" s="33">
        <v>0</v>
      </c>
      <c r="N30" s="33">
        <v>0</v>
      </c>
      <c r="O30" s="33">
        <v>0</v>
      </c>
      <c r="P30" s="33">
        <v>0</v>
      </c>
      <c r="Q30" s="33">
        <v>0</v>
      </c>
      <c r="R30" s="33">
        <v>0</v>
      </c>
      <c r="S30" s="34">
        <v>0</v>
      </c>
    </row>
    <row r="31" spans="1:19" x14ac:dyDescent="0.25">
      <c r="A31" s="18"/>
      <c r="B31" s="18"/>
      <c r="C31" s="17">
        <v>39</v>
      </c>
      <c r="E31" s="31" t="str">
        <f>"Tax Expense"</f>
        <v>Tax Expense</v>
      </c>
      <c r="F31" s="31"/>
      <c r="G31" s="32">
        <v>0</v>
      </c>
      <c r="H31" s="33">
        <v>0</v>
      </c>
      <c r="I31" s="33">
        <v>0</v>
      </c>
      <c r="J31" s="33">
        <v>0</v>
      </c>
      <c r="K31" s="33">
        <v>0</v>
      </c>
      <c r="L31" s="33">
        <v>0</v>
      </c>
      <c r="M31" s="33">
        <v>0</v>
      </c>
      <c r="N31" s="33">
        <v>0</v>
      </c>
      <c r="O31" s="33">
        <v>0</v>
      </c>
      <c r="P31" s="33">
        <v>0</v>
      </c>
      <c r="Q31" s="33">
        <v>0</v>
      </c>
      <c r="R31" s="33">
        <v>0</v>
      </c>
      <c r="S31" s="34">
        <v>0</v>
      </c>
    </row>
    <row r="32" spans="1:19" x14ac:dyDescent="0.25">
      <c r="A32" s="18"/>
      <c r="B32" s="18"/>
      <c r="C32" s="17">
        <v>40</v>
      </c>
      <c r="E32" s="31" t="str">
        <f>"Depreciation Expense"</f>
        <v>Depreciation Expense</v>
      </c>
      <c r="F32" s="31"/>
      <c r="G32" s="32">
        <v>0</v>
      </c>
      <c r="H32" s="33">
        <v>0</v>
      </c>
      <c r="I32" s="33">
        <v>0</v>
      </c>
      <c r="J32" s="33">
        <v>0</v>
      </c>
      <c r="K32" s="33">
        <v>0</v>
      </c>
      <c r="L32" s="33">
        <v>0</v>
      </c>
      <c r="M32" s="33">
        <v>0</v>
      </c>
      <c r="N32" s="33">
        <v>0</v>
      </c>
      <c r="O32" s="33">
        <v>0</v>
      </c>
      <c r="P32" s="33">
        <v>0</v>
      </c>
      <c r="Q32" s="33">
        <v>0</v>
      </c>
      <c r="R32" s="33">
        <v>0</v>
      </c>
      <c r="S32" s="34">
        <v>0</v>
      </c>
    </row>
    <row r="33" spans="1:19" x14ac:dyDescent="0.25">
      <c r="A33" s="18"/>
      <c r="B33" s="18"/>
      <c r="C33" s="17">
        <v>47</v>
      </c>
      <c r="E33" s="31" t="str">
        <f>"Amortization of Intangible Assets"</f>
        <v>Amortization of Intangible Assets</v>
      </c>
      <c r="F33" s="31"/>
      <c r="G33" s="32">
        <v>0</v>
      </c>
      <c r="H33" s="33">
        <v>0</v>
      </c>
      <c r="I33" s="33">
        <v>0</v>
      </c>
      <c r="J33" s="33">
        <v>0</v>
      </c>
      <c r="K33" s="33">
        <v>0</v>
      </c>
      <c r="L33" s="33">
        <v>0</v>
      </c>
      <c r="M33" s="33">
        <v>0</v>
      </c>
      <c r="N33" s="33">
        <v>0</v>
      </c>
      <c r="O33" s="33">
        <v>0</v>
      </c>
      <c r="P33" s="33">
        <v>0</v>
      </c>
      <c r="Q33" s="33">
        <v>0</v>
      </c>
      <c r="R33" s="33">
        <v>0</v>
      </c>
      <c r="S33" s="34">
        <v>0</v>
      </c>
    </row>
    <row r="34" spans="1:19" x14ac:dyDescent="0.25">
      <c r="A34" s="18"/>
      <c r="B34" s="18"/>
      <c r="C34" s="17"/>
      <c r="E34" s="35" t="s">
        <v>23</v>
      </c>
      <c r="F34" s="35"/>
      <c r="G34" s="36">
        <f>SUM(G26:G33)</f>
        <v>0</v>
      </c>
      <c r="H34" s="36">
        <f>SUM(H26:H33)</f>
        <v>0</v>
      </c>
      <c r="I34" s="36">
        <f>SUM(I26:I33)</f>
        <v>0</v>
      </c>
      <c r="J34" s="36">
        <f>SUM(J26:J33)</f>
        <v>0</v>
      </c>
      <c r="K34" s="36">
        <f>SUM(K26:K33)</f>
        <v>0</v>
      </c>
      <c r="L34" s="36">
        <f>SUM(L26:L33)</f>
        <v>0</v>
      </c>
      <c r="M34" s="36">
        <f>SUM(M26:M33)</f>
        <v>0</v>
      </c>
      <c r="N34" s="36">
        <f>SUM(N26:N33)</f>
        <v>0</v>
      </c>
      <c r="O34" s="36">
        <f>SUM(O26:O33)</f>
        <v>0</v>
      </c>
      <c r="P34" s="36">
        <f>SUM(P26:P33)</f>
        <v>0</v>
      </c>
      <c r="Q34" s="36">
        <f>SUM(Q26:Q33)</f>
        <v>0</v>
      </c>
      <c r="R34" s="36">
        <f>SUM(R26:R33)</f>
        <v>0</v>
      </c>
      <c r="S34" s="37">
        <f>SUM(S26:S33)</f>
        <v>0</v>
      </c>
    </row>
    <row r="35" spans="1:19" x14ac:dyDescent="0.25">
      <c r="A35" s="18"/>
      <c r="B35" s="18"/>
      <c r="C35" s="17"/>
      <c r="E35" s="31"/>
      <c r="F35" s="31"/>
      <c r="G35" s="32"/>
      <c r="H35" s="33"/>
      <c r="I35" s="33"/>
      <c r="J35" s="33"/>
      <c r="K35" s="33"/>
      <c r="L35" s="33"/>
      <c r="M35" s="33"/>
      <c r="N35" s="33"/>
      <c r="O35" s="33"/>
      <c r="P35" s="33"/>
      <c r="Q35" s="33"/>
      <c r="R35" s="33"/>
      <c r="S35" s="34"/>
    </row>
    <row r="36" spans="1:19" ht="15.75" x14ac:dyDescent="0.25">
      <c r="A36" s="18"/>
      <c r="B36" s="18"/>
      <c r="C36" s="17"/>
      <c r="E36" s="43" t="s">
        <v>24</v>
      </c>
      <c r="F36" s="43"/>
      <c r="G36" s="44">
        <f>G23+G34</f>
        <v>0</v>
      </c>
      <c r="H36" s="44">
        <f>H23+H34</f>
        <v>0</v>
      </c>
      <c r="I36" s="44">
        <f>I23+I34</f>
        <v>0</v>
      </c>
      <c r="J36" s="44">
        <f>J23+J34</f>
        <v>0</v>
      </c>
      <c r="K36" s="44">
        <f>K23+K34</f>
        <v>0</v>
      </c>
      <c r="L36" s="44">
        <f>L23+L34</f>
        <v>0</v>
      </c>
      <c r="M36" s="44">
        <f>M23+M34</f>
        <v>0</v>
      </c>
      <c r="N36" s="44">
        <f>N23+N34</f>
        <v>0</v>
      </c>
      <c r="O36" s="44">
        <f>O23+O34</f>
        <v>0</v>
      </c>
      <c r="P36" s="44">
        <f>P23+P34</f>
        <v>0</v>
      </c>
      <c r="Q36" s="44">
        <f>Q23+Q34</f>
        <v>0</v>
      </c>
      <c r="R36" s="44">
        <f>R23+R34</f>
        <v>0</v>
      </c>
      <c r="S36" s="45">
        <f>S23+S34</f>
        <v>0</v>
      </c>
    </row>
    <row r="37" spans="1:19" ht="15.75" x14ac:dyDescent="0.25">
      <c r="A37" s="18"/>
      <c r="B37" s="18"/>
      <c r="C37" s="17"/>
      <c r="E37" s="46"/>
      <c r="F37" s="46"/>
      <c r="G37" s="39"/>
      <c r="H37" s="39"/>
      <c r="I37" s="39"/>
      <c r="J37" s="39"/>
      <c r="K37" s="39"/>
      <c r="L37" s="39"/>
      <c r="M37" s="39"/>
      <c r="N37" s="39"/>
      <c r="O37" s="39"/>
      <c r="P37" s="39"/>
      <c r="Q37" s="39"/>
      <c r="R37" s="39"/>
      <c r="S37" s="40"/>
    </row>
    <row r="38" spans="1:19" ht="17.25" x14ac:dyDescent="0.3">
      <c r="A38" s="18"/>
      <c r="B38" s="18"/>
      <c r="C38" s="17"/>
      <c r="E38" s="41" t="s">
        <v>25</v>
      </c>
      <c r="F38" s="41"/>
      <c r="G38" s="47"/>
      <c r="H38" s="47"/>
      <c r="I38" s="47"/>
      <c r="J38" s="47"/>
      <c r="K38" s="47"/>
      <c r="L38" s="47"/>
      <c r="M38" s="47"/>
      <c r="N38" s="47"/>
      <c r="O38" s="47"/>
      <c r="P38" s="47"/>
      <c r="Q38" s="47"/>
      <c r="R38" s="47"/>
      <c r="S38" s="48"/>
    </row>
    <row r="39" spans="1:19" x14ac:dyDescent="0.25">
      <c r="A39" s="18"/>
      <c r="B39" s="18"/>
      <c r="C39" s="17">
        <v>46</v>
      </c>
      <c r="E39" s="31" t="str">
        <f>"Gain/Loss on Asset Disposal"</f>
        <v>Gain/Loss on Asset Disposal</v>
      </c>
      <c r="F39" s="31"/>
      <c r="G39" s="32">
        <v>0</v>
      </c>
      <c r="H39" s="33">
        <v>0</v>
      </c>
      <c r="I39" s="33">
        <v>0</v>
      </c>
      <c r="J39" s="33">
        <v>0</v>
      </c>
      <c r="K39" s="33">
        <v>0</v>
      </c>
      <c r="L39" s="33">
        <v>0</v>
      </c>
      <c r="M39" s="33">
        <v>0</v>
      </c>
      <c r="N39" s="33">
        <v>0</v>
      </c>
      <c r="O39" s="33">
        <v>0</v>
      </c>
      <c r="P39" s="33">
        <v>0</v>
      </c>
      <c r="Q39" s="33">
        <v>0</v>
      </c>
      <c r="R39" s="33">
        <v>0</v>
      </c>
      <c r="S39" s="34">
        <v>0</v>
      </c>
    </row>
    <row r="40" spans="1:19" x14ac:dyDescent="0.25">
      <c r="A40" s="18"/>
      <c r="B40" s="18"/>
      <c r="C40" s="17">
        <v>42</v>
      </c>
      <c r="E40" s="31" t="str">
        <f>"Other Expenses"</f>
        <v>Other Expenses</v>
      </c>
      <c r="F40" s="31"/>
      <c r="G40" s="32">
        <v>0</v>
      </c>
      <c r="H40" s="33">
        <v>0</v>
      </c>
      <c r="I40" s="33">
        <v>0</v>
      </c>
      <c r="J40" s="33">
        <v>0</v>
      </c>
      <c r="K40" s="33">
        <v>0</v>
      </c>
      <c r="L40" s="33">
        <v>0</v>
      </c>
      <c r="M40" s="33">
        <v>0</v>
      </c>
      <c r="N40" s="33">
        <v>0</v>
      </c>
      <c r="O40" s="33">
        <v>0</v>
      </c>
      <c r="P40" s="33">
        <v>0</v>
      </c>
      <c r="Q40" s="33">
        <v>0</v>
      </c>
      <c r="R40" s="33">
        <v>0</v>
      </c>
      <c r="S40" s="34">
        <v>0</v>
      </c>
    </row>
    <row r="41" spans="1:19" x14ac:dyDescent="0.25">
      <c r="A41" s="18"/>
      <c r="B41" s="18"/>
      <c r="C41" s="17">
        <v>43</v>
      </c>
      <c r="E41" s="31" t="str">
        <f>"Other Income"</f>
        <v>Other Income</v>
      </c>
      <c r="F41" s="31"/>
      <c r="G41" s="32">
        <v>0</v>
      </c>
      <c r="H41" s="33">
        <v>0</v>
      </c>
      <c r="I41" s="33">
        <v>0</v>
      </c>
      <c r="J41" s="33">
        <v>0</v>
      </c>
      <c r="K41" s="33">
        <v>0</v>
      </c>
      <c r="L41" s="33">
        <v>0</v>
      </c>
      <c r="M41" s="33">
        <v>0</v>
      </c>
      <c r="N41" s="33">
        <v>0</v>
      </c>
      <c r="O41" s="33">
        <v>0</v>
      </c>
      <c r="P41" s="33">
        <v>0</v>
      </c>
      <c r="Q41" s="33">
        <v>0</v>
      </c>
      <c r="R41" s="33">
        <v>0</v>
      </c>
      <c r="S41" s="34">
        <v>0</v>
      </c>
    </row>
    <row r="42" spans="1:19" x14ac:dyDescent="0.25">
      <c r="A42" s="18"/>
      <c r="B42" s="18"/>
      <c r="C42" s="17"/>
      <c r="E42" s="35" t="s">
        <v>26</v>
      </c>
      <c r="F42" s="35"/>
      <c r="G42" s="36">
        <f>SUM(G39:G41)</f>
        <v>0</v>
      </c>
      <c r="H42" s="36">
        <f>SUM(H39:H41)</f>
        <v>0</v>
      </c>
      <c r="I42" s="36">
        <f>SUM(I39:I41)</f>
        <v>0</v>
      </c>
      <c r="J42" s="36">
        <f>SUM(J39:J41)</f>
        <v>0</v>
      </c>
      <c r="K42" s="36">
        <f>SUM(K39:K41)</f>
        <v>0</v>
      </c>
      <c r="L42" s="36">
        <f>SUM(L39:L41)</f>
        <v>0</v>
      </c>
      <c r="M42" s="36">
        <f>SUM(M39:M41)</f>
        <v>0</v>
      </c>
      <c r="N42" s="36">
        <f>SUM(N39:N41)</f>
        <v>0</v>
      </c>
      <c r="O42" s="36">
        <f>SUM(O39:O41)</f>
        <v>0</v>
      </c>
      <c r="P42" s="36">
        <f>SUM(P39:P41)</f>
        <v>0</v>
      </c>
      <c r="Q42" s="36">
        <f>SUM(Q39:Q41)</f>
        <v>0</v>
      </c>
      <c r="R42" s="36">
        <f>SUM(R39:R41)</f>
        <v>0</v>
      </c>
      <c r="S42" s="37">
        <f>SUM(S39:S41)</f>
        <v>0</v>
      </c>
    </row>
    <row r="43" spans="1:19" x14ac:dyDescent="0.25">
      <c r="A43" s="18"/>
      <c r="B43" s="18"/>
      <c r="C43" s="17"/>
      <c r="E43" s="31"/>
      <c r="F43" s="31"/>
      <c r="G43" s="32"/>
      <c r="H43" s="33"/>
      <c r="I43" s="33"/>
      <c r="J43" s="33"/>
      <c r="K43" s="33"/>
      <c r="L43" s="33"/>
      <c r="M43" s="33"/>
      <c r="N43" s="33"/>
      <c r="O43" s="33"/>
      <c r="P43" s="33"/>
      <c r="Q43" s="33"/>
      <c r="R43" s="33"/>
      <c r="S43" s="34"/>
    </row>
    <row r="44" spans="1:19" ht="15.75" x14ac:dyDescent="0.25">
      <c r="A44" s="18"/>
      <c r="B44" s="18"/>
      <c r="C44" s="17"/>
      <c r="E44" s="43" t="s">
        <v>27</v>
      </c>
      <c r="F44" s="43"/>
      <c r="G44" s="44">
        <f>G36+G42</f>
        <v>0</v>
      </c>
      <c r="H44" s="44">
        <f>H36+H42</f>
        <v>0</v>
      </c>
      <c r="I44" s="44">
        <f>I36+I42</f>
        <v>0</v>
      </c>
      <c r="J44" s="44">
        <f>J36+J42</f>
        <v>0</v>
      </c>
      <c r="K44" s="44">
        <f>K36+K42</f>
        <v>0</v>
      </c>
      <c r="L44" s="44">
        <f>L36+L42</f>
        <v>0</v>
      </c>
      <c r="M44" s="44">
        <f>M36+M42</f>
        <v>0</v>
      </c>
      <c r="N44" s="44">
        <f>N36+N42</f>
        <v>0</v>
      </c>
      <c r="O44" s="44">
        <f>O36+O42</f>
        <v>0</v>
      </c>
      <c r="P44" s="44">
        <f>P36+P42</f>
        <v>0</v>
      </c>
      <c r="Q44" s="44">
        <f>Q36+Q42</f>
        <v>0</v>
      </c>
      <c r="R44" s="44">
        <f>R36+R42</f>
        <v>0</v>
      </c>
      <c r="S44" s="45">
        <f>S36+S42</f>
        <v>0</v>
      </c>
    </row>
    <row r="45" spans="1:19" x14ac:dyDescent="0.25">
      <c r="A45" s="18"/>
      <c r="B45" s="18"/>
      <c r="C45" s="17"/>
      <c r="E45" s="31"/>
      <c r="F45" s="31"/>
      <c r="G45" s="32"/>
      <c r="H45" s="33"/>
      <c r="I45" s="33"/>
      <c r="J45" s="33"/>
      <c r="K45" s="33"/>
      <c r="L45" s="33"/>
      <c r="M45" s="33"/>
      <c r="N45" s="33"/>
      <c r="O45" s="33"/>
      <c r="P45" s="33"/>
      <c r="Q45" s="33"/>
      <c r="R45" s="33"/>
      <c r="S45" s="34"/>
    </row>
    <row r="46" spans="1:19" ht="17.25" x14ac:dyDescent="0.3">
      <c r="A46" s="18"/>
      <c r="B46" s="18"/>
      <c r="C46" s="17"/>
      <c r="E46" s="41" t="str">
        <f>"Income Tax Expense"</f>
        <v>Income Tax Expense</v>
      </c>
      <c r="F46" s="41"/>
      <c r="G46" s="49"/>
      <c r="H46" s="50"/>
      <c r="I46" s="50"/>
      <c r="J46" s="50"/>
      <c r="K46" s="50"/>
      <c r="L46" s="50"/>
      <c r="M46" s="50"/>
      <c r="N46" s="50"/>
      <c r="O46" s="50"/>
      <c r="P46" s="50"/>
      <c r="Q46" s="50"/>
      <c r="R46" s="50"/>
      <c r="S46" s="51"/>
    </row>
    <row r="47" spans="1:19" x14ac:dyDescent="0.25">
      <c r="A47" s="18"/>
      <c r="B47" s="18"/>
      <c r="C47" s="17">
        <v>41</v>
      </c>
      <c r="E47" s="31" t="str">
        <f>"Income Tax Expense"</f>
        <v>Income Tax Expense</v>
      </c>
      <c r="F47" s="31"/>
      <c r="G47" s="32">
        <v>0</v>
      </c>
      <c r="H47" s="33">
        <v>0</v>
      </c>
      <c r="I47" s="33">
        <v>0</v>
      </c>
      <c r="J47" s="33">
        <v>0</v>
      </c>
      <c r="K47" s="33">
        <v>0</v>
      </c>
      <c r="L47" s="33">
        <v>0</v>
      </c>
      <c r="M47" s="33">
        <v>0</v>
      </c>
      <c r="N47" s="33">
        <v>0</v>
      </c>
      <c r="O47" s="33">
        <v>0</v>
      </c>
      <c r="P47" s="33">
        <v>0</v>
      </c>
      <c r="Q47" s="33">
        <v>0</v>
      </c>
      <c r="R47" s="33">
        <v>0</v>
      </c>
      <c r="S47" s="34">
        <v>0</v>
      </c>
    </row>
    <row r="48" spans="1:19" ht="17.25" x14ac:dyDescent="0.3">
      <c r="A48" s="18"/>
      <c r="B48" s="18"/>
      <c r="C48" s="17"/>
      <c r="E48" s="42"/>
      <c r="F48" s="42"/>
      <c r="G48" s="32"/>
      <c r="H48" s="33"/>
      <c r="I48" s="33"/>
      <c r="J48" s="33"/>
      <c r="K48" s="33"/>
      <c r="L48" s="33"/>
      <c r="M48" s="33"/>
      <c r="N48" s="33"/>
      <c r="O48" s="33"/>
      <c r="P48" s="33"/>
      <c r="Q48" s="33"/>
      <c r="R48" s="33"/>
      <c r="S48" s="34"/>
    </row>
    <row r="49" spans="1:19" ht="19.5" thickBot="1" x14ac:dyDescent="0.35">
      <c r="A49" s="18"/>
      <c r="B49" s="18"/>
      <c r="C49" s="17"/>
      <c r="E49" s="52" t="s">
        <v>28</v>
      </c>
      <c r="F49" s="52"/>
      <c r="G49" s="53">
        <f>G44+G47</f>
        <v>0</v>
      </c>
      <c r="H49" s="54">
        <f>H44+H47</f>
        <v>0</v>
      </c>
      <c r="I49" s="54">
        <f>I44+I47</f>
        <v>0</v>
      </c>
      <c r="J49" s="54">
        <f>J44+J47</f>
        <v>0</v>
      </c>
      <c r="K49" s="54">
        <f>K44+K47</f>
        <v>0</v>
      </c>
      <c r="L49" s="54">
        <f>L44+L47</f>
        <v>0</v>
      </c>
      <c r="M49" s="54">
        <f>M44+M47</f>
        <v>0</v>
      </c>
      <c r="N49" s="54">
        <f>N44+N47</f>
        <v>0</v>
      </c>
      <c r="O49" s="54">
        <f>O44+O47</f>
        <v>0</v>
      </c>
      <c r="P49" s="54">
        <f>P44+P47</f>
        <v>0</v>
      </c>
      <c r="Q49" s="54">
        <f>Q44+Q47</f>
        <v>0</v>
      </c>
      <c r="R49" s="54">
        <f>R44+R47</f>
        <v>0</v>
      </c>
      <c r="S49" s="55">
        <f>S44+S47</f>
        <v>0</v>
      </c>
    </row>
    <row r="50" spans="1:19" ht="15.75" thickTop="1" x14ac:dyDescent="0.25">
      <c r="A50" s="18"/>
      <c r="B50" s="18"/>
      <c r="C50" s="17"/>
      <c r="S50" s="19"/>
    </row>
    <row r="51" spans="1:19" x14ac:dyDescent="0.25">
      <c r="A51" s="18"/>
      <c r="B51" s="18"/>
      <c r="C51" s="17"/>
      <c r="S51" s="19"/>
    </row>
    <row r="52" spans="1:19" x14ac:dyDescent="0.25">
      <c r="A52" s="18"/>
      <c r="B52" s="18"/>
      <c r="C52" s="17"/>
      <c r="S52" s="19"/>
    </row>
    <row r="53" spans="1:19" x14ac:dyDescent="0.25">
      <c r="A53" s="18"/>
      <c r="B53" s="18"/>
      <c r="C53" s="17"/>
      <c r="S53" s="19"/>
    </row>
    <row r="54" spans="1:19" x14ac:dyDescent="0.25">
      <c r="A54" s="18"/>
      <c r="B54" s="18"/>
      <c r="C54" s="17"/>
      <c r="S54" s="19"/>
    </row>
    <row r="55" spans="1:19" x14ac:dyDescent="0.25">
      <c r="A55" s="18"/>
      <c r="B55" s="18"/>
      <c r="C55" s="17"/>
      <c r="S55" s="19"/>
    </row>
    <row r="56" spans="1:19" x14ac:dyDescent="0.25">
      <c r="A56" s="18"/>
      <c r="B56" s="18"/>
      <c r="C56" s="17"/>
      <c r="S56" s="19"/>
    </row>
    <row r="57" spans="1:19" x14ac:dyDescent="0.25">
      <c r="A57" s="18"/>
      <c r="B57" s="18"/>
      <c r="C57" s="17"/>
      <c r="S57" s="19"/>
    </row>
    <row r="58" spans="1:19" x14ac:dyDescent="0.25">
      <c r="A58" s="18"/>
      <c r="B58" s="18"/>
      <c r="C58" s="17"/>
      <c r="S58" s="19"/>
    </row>
    <row r="59" spans="1:19" x14ac:dyDescent="0.25">
      <c r="A59" s="18"/>
      <c r="B59" s="18"/>
      <c r="C59" s="17"/>
      <c r="S59" s="19"/>
    </row>
    <row r="60" spans="1:19" x14ac:dyDescent="0.25">
      <c r="A60" s="18"/>
      <c r="B60" s="18"/>
      <c r="C60" s="17"/>
      <c r="S60" s="19"/>
    </row>
    <row r="61" spans="1:19" x14ac:dyDescent="0.25">
      <c r="A61" s="18"/>
      <c r="B61" s="18"/>
      <c r="C61" s="17"/>
      <c r="S61" s="19"/>
    </row>
    <row r="62" spans="1:19" x14ac:dyDescent="0.25">
      <c r="A62" s="18"/>
      <c r="B62" s="18"/>
      <c r="C62" s="17"/>
      <c r="S62" s="19"/>
    </row>
    <row r="63" spans="1:19" x14ac:dyDescent="0.25">
      <c r="A63" s="18"/>
      <c r="B63" s="18"/>
      <c r="C63" s="17"/>
      <c r="S63" s="19"/>
    </row>
    <row r="64" spans="1:19" x14ac:dyDescent="0.25">
      <c r="A64" s="18"/>
      <c r="B64" s="18"/>
      <c r="C64" s="17"/>
      <c r="S64" s="19"/>
    </row>
    <row r="65" spans="1:19" x14ac:dyDescent="0.25">
      <c r="A65" s="18"/>
      <c r="B65" s="18"/>
      <c r="C65" s="17"/>
      <c r="S65" s="19"/>
    </row>
    <row r="66" spans="1:19" x14ac:dyDescent="0.25">
      <c r="A66" s="18"/>
      <c r="B66" s="18"/>
      <c r="C66" s="17"/>
      <c r="S66" s="19"/>
    </row>
    <row r="67" spans="1:19" x14ac:dyDescent="0.25">
      <c r="A67" s="18"/>
      <c r="B67" s="18"/>
      <c r="C67" s="17"/>
      <c r="S67" s="19"/>
    </row>
    <row r="68" spans="1:19" x14ac:dyDescent="0.25">
      <c r="A68" s="18"/>
      <c r="B68" s="18"/>
      <c r="C68" s="17"/>
      <c r="S68" s="19"/>
    </row>
    <row r="69" spans="1:19" x14ac:dyDescent="0.25">
      <c r="A69" s="18"/>
      <c r="B69" s="18"/>
      <c r="C69" s="17"/>
      <c r="S69" s="19"/>
    </row>
    <row r="70" spans="1:19" x14ac:dyDescent="0.25">
      <c r="A70" s="18"/>
      <c r="B70" s="18"/>
      <c r="C70" s="17"/>
      <c r="S70" s="19"/>
    </row>
    <row r="71" spans="1:19" x14ac:dyDescent="0.25">
      <c r="A71" s="18"/>
      <c r="B71" s="18"/>
      <c r="C71" s="17"/>
      <c r="S71" s="19"/>
    </row>
    <row r="72" spans="1:19" x14ac:dyDescent="0.25">
      <c r="A72" s="18"/>
      <c r="B72" s="18"/>
      <c r="C72" s="17"/>
      <c r="S72" s="19"/>
    </row>
    <row r="73" spans="1:19" x14ac:dyDescent="0.25">
      <c r="A73" s="18"/>
      <c r="B73" s="18"/>
      <c r="C73" s="17"/>
      <c r="S73" s="19"/>
    </row>
    <row r="74" spans="1:19" x14ac:dyDescent="0.25">
      <c r="A74" s="18"/>
      <c r="B74" s="18"/>
      <c r="C74" s="17"/>
      <c r="S74" s="19"/>
    </row>
    <row r="75" spans="1:19" x14ac:dyDescent="0.25">
      <c r="A75" s="18"/>
      <c r="B75" s="18"/>
      <c r="C75" s="17"/>
      <c r="S75" s="19"/>
    </row>
    <row r="76" spans="1:19" x14ac:dyDescent="0.25">
      <c r="A76" s="18"/>
      <c r="B76" s="18"/>
      <c r="C76" s="17"/>
      <c r="S76" s="19"/>
    </row>
    <row r="77" spans="1:19" x14ac:dyDescent="0.25">
      <c r="A77" s="18"/>
      <c r="B77" s="18"/>
      <c r="C77" s="17"/>
      <c r="S77" s="19"/>
    </row>
    <row r="78" spans="1:19" x14ac:dyDescent="0.25">
      <c r="A78" s="18"/>
      <c r="B78" s="18"/>
      <c r="C78" s="17"/>
      <c r="S78" s="19"/>
    </row>
    <row r="79" spans="1:19" x14ac:dyDescent="0.25">
      <c r="A79" s="18"/>
      <c r="B79" s="18"/>
      <c r="C79" s="17"/>
      <c r="S79" s="19"/>
    </row>
    <row r="80" spans="1:19" x14ac:dyDescent="0.25">
      <c r="A80" s="18"/>
      <c r="B80" s="18"/>
      <c r="C80" s="17"/>
      <c r="S80" s="19"/>
    </row>
    <row r="81" spans="1:19" x14ac:dyDescent="0.25">
      <c r="A81" s="18"/>
      <c r="B81" s="18"/>
      <c r="C81" s="17"/>
      <c r="S81" s="19"/>
    </row>
    <row r="82" spans="1:19" x14ac:dyDescent="0.25">
      <c r="A82" s="18"/>
      <c r="B82" s="18"/>
      <c r="C82" s="17"/>
      <c r="S82" s="19"/>
    </row>
    <row r="83" spans="1:19" x14ac:dyDescent="0.25">
      <c r="A83" s="18"/>
      <c r="B83" s="18"/>
      <c r="C83" s="17"/>
      <c r="S83" s="19"/>
    </row>
    <row r="84" spans="1:19" x14ac:dyDescent="0.25">
      <c r="A84" s="18"/>
      <c r="B84" s="18"/>
      <c r="C84" s="17"/>
      <c r="S84" s="19"/>
    </row>
    <row r="85" spans="1:19" x14ac:dyDescent="0.25">
      <c r="A85" s="18"/>
      <c r="B85" s="18"/>
      <c r="C85" s="17"/>
      <c r="S85" s="19"/>
    </row>
    <row r="86" spans="1:19" x14ac:dyDescent="0.25">
      <c r="A86" s="18"/>
      <c r="B86" s="18"/>
      <c r="C86" s="17"/>
      <c r="S86" s="19"/>
    </row>
    <row r="87" spans="1:19" x14ac:dyDescent="0.25">
      <c r="A87" s="18"/>
      <c r="B87" s="18"/>
      <c r="C87" s="17"/>
      <c r="S87" s="19"/>
    </row>
    <row r="88" spans="1:19" x14ac:dyDescent="0.25">
      <c r="A88" s="18"/>
      <c r="B88" s="18"/>
      <c r="C88" s="17"/>
      <c r="S88" s="19"/>
    </row>
    <row r="89" spans="1:19" x14ac:dyDescent="0.25">
      <c r="A89" s="18"/>
      <c r="B89" s="18"/>
      <c r="C89" s="17"/>
      <c r="S89" s="19"/>
    </row>
    <row r="90" spans="1:19" x14ac:dyDescent="0.25">
      <c r="A90" s="18"/>
      <c r="B90" s="18"/>
      <c r="C90" s="17"/>
      <c r="S90" s="19"/>
    </row>
    <row r="91" spans="1:19" x14ac:dyDescent="0.25">
      <c r="A91" s="18"/>
      <c r="B91" s="18"/>
      <c r="C91" s="17"/>
      <c r="S91" s="19"/>
    </row>
    <row r="92" spans="1:19" x14ac:dyDescent="0.25">
      <c r="A92" s="18"/>
      <c r="B92" s="18"/>
      <c r="C92" s="17"/>
      <c r="S92" s="19"/>
    </row>
    <row r="93" spans="1:19" x14ac:dyDescent="0.25">
      <c r="A93" s="18"/>
      <c r="B93" s="18"/>
      <c r="C93" s="17"/>
      <c r="S93" s="19"/>
    </row>
    <row r="94" spans="1:19" x14ac:dyDescent="0.25">
      <c r="A94" s="18"/>
      <c r="B94" s="18"/>
      <c r="C94" s="17"/>
      <c r="S94" s="19"/>
    </row>
    <row r="95" spans="1:19" x14ac:dyDescent="0.25">
      <c r="A95" s="18"/>
      <c r="B95" s="18"/>
      <c r="C95" s="17"/>
      <c r="S95" s="19"/>
    </row>
    <row r="96" spans="1:19" x14ac:dyDescent="0.25">
      <c r="A96" s="18"/>
      <c r="B96" s="18"/>
      <c r="C96" s="17"/>
      <c r="S96" s="19"/>
    </row>
    <row r="97" spans="1:19" x14ac:dyDescent="0.25">
      <c r="A97" s="18"/>
      <c r="B97" s="18"/>
      <c r="C97" s="17"/>
      <c r="S97" s="19"/>
    </row>
    <row r="98" spans="1:19" x14ac:dyDescent="0.25">
      <c r="A98" s="18"/>
      <c r="B98" s="18"/>
      <c r="C98" s="17"/>
      <c r="S98" s="19"/>
    </row>
    <row r="99" spans="1:19" x14ac:dyDescent="0.25">
      <c r="A99" s="18"/>
      <c r="B99" s="18"/>
      <c r="C99" s="17"/>
      <c r="S99" s="19"/>
    </row>
    <row r="100" spans="1:19" x14ac:dyDescent="0.25">
      <c r="A100" s="18"/>
      <c r="B100" s="18"/>
      <c r="C100" s="17"/>
      <c r="S100" s="19"/>
    </row>
    <row r="101" spans="1:19" x14ac:dyDescent="0.25">
      <c r="A101" s="18"/>
      <c r="B101" s="18"/>
      <c r="C101" s="17"/>
      <c r="S101" s="19"/>
    </row>
    <row r="102" spans="1:19" x14ac:dyDescent="0.25">
      <c r="A102" s="18"/>
      <c r="B102" s="18"/>
      <c r="C102" s="17"/>
      <c r="S102" s="19"/>
    </row>
    <row r="103" spans="1:19" x14ac:dyDescent="0.25">
      <c r="A103" s="18"/>
      <c r="B103" s="18"/>
      <c r="C103" s="17"/>
      <c r="S103" s="19"/>
    </row>
    <row r="104" spans="1:19" x14ac:dyDescent="0.25">
      <c r="A104" s="18"/>
      <c r="B104" s="18"/>
      <c r="C104" s="17"/>
      <c r="S104" s="19"/>
    </row>
    <row r="105" spans="1:19" x14ac:dyDescent="0.25">
      <c r="A105" s="18"/>
      <c r="B105" s="18"/>
      <c r="C105" s="17"/>
      <c r="S105" s="19"/>
    </row>
    <row r="106" spans="1:19" x14ac:dyDescent="0.25">
      <c r="A106" s="18"/>
      <c r="B106" s="18"/>
      <c r="C106" s="17"/>
      <c r="S106" s="19"/>
    </row>
    <row r="107" spans="1:19" x14ac:dyDescent="0.25">
      <c r="A107" s="18"/>
      <c r="B107" s="18"/>
      <c r="C107" s="17"/>
      <c r="S107" s="19"/>
    </row>
    <row r="108" spans="1:19" x14ac:dyDescent="0.25">
      <c r="A108" s="18"/>
      <c r="B108" s="18"/>
      <c r="C108" s="17"/>
      <c r="S108" s="19"/>
    </row>
    <row r="109" spans="1:19" x14ac:dyDescent="0.25">
      <c r="A109" s="18"/>
      <c r="B109" s="18"/>
      <c r="C109" s="17"/>
      <c r="S109" s="19"/>
    </row>
    <row r="110" spans="1:19" x14ac:dyDescent="0.25">
      <c r="A110" s="18"/>
      <c r="B110" s="18"/>
      <c r="C110" s="17"/>
      <c r="S110" s="19"/>
    </row>
    <row r="111" spans="1:19" x14ac:dyDescent="0.25">
      <c r="A111" s="18"/>
      <c r="B111" s="18"/>
      <c r="C111" s="17"/>
      <c r="S111" s="19"/>
    </row>
    <row r="112" spans="1:19" x14ac:dyDescent="0.25">
      <c r="A112" s="18"/>
      <c r="B112" s="18"/>
      <c r="C112" s="17"/>
      <c r="S112" s="19"/>
    </row>
    <row r="113" spans="1:19" x14ac:dyDescent="0.25">
      <c r="A113" s="18"/>
      <c r="B113" s="18"/>
      <c r="C113" s="17"/>
      <c r="S113" s="19"/>
    </row>
    <row r="114" spans="1:19" x14ac:dyDescent="0.25">
      <c r="A114" s="18"/>
      <c r="B114" s="18"/>
      <c r="C114" s="17"/>
      <c r="S114" s="19"/>
    </row>
    <row r="115" spans="1:19" x14ac:dyDescent="0.25">
      <c r="A115" s="18"/>
      <c r="B115" s="18"/>
      <c r="C115" s="17"/>
      <c r="S115" s="19"/>
    </row>
    <row r="116" spans="1:19" x14ac:dyDescent="0.25">
      <c r="A116" s="18"/>
      <c r="B116" s="18"/>
      <c r="C116" s="17"/>
      <c r="S116" s="19"/>
    </row>
    <row r="117" spans="1:19" x14ac:dyDescent="0.25">
      <c r="A117" s="18"/>
      <c r="B117" s="18"/>
      <c r="C117" s="17"/>
      <c r="S117" s="19"/>
    </row>
    <row r="118" spans="1:19" x14ac:dyDescent="0.25">
      <c r="A118" s="18"/>
      <c r="B118" s="18"/>
      <c r="C118" s="17"/>
      <c r="S118" s="19"/>
    </row>
    <row r="119" spans="1:19" x14ac:dyDescent="0.25">
      <c r="A119" s="18"/>
      <c r="B119" s="18"/>
      <c r="C119" s="17"/>
      <c r="S119" s="19"/>
    </row>
    <row r="120" spans="1:19" x14ac:dyDescent="0.25">
      <c r="A120" s="18"/>
      <c r="B120" s="18"/>
      <c r="C120" s="17"/>
      <c r="S120" s="19"/>
    </row>
    <row r="121" spans="1:19" x14ac:dyDescent="0.25">
      <c r="A121" s="18"/>
      <c r="B121" s="18"/>
      <c r="C121" s="17"/>
      <c r="S121" s="19"/>
    </row>
    <row r="122" spans="1:19" x14ac:dyDescent="0.25">
      <c r="A122" s="18"/>
      <c r="B122" s="18"/>
      <c r="C122" s="17"/>
      <c r="S122" s="19"/>
    </row>
    <row r="123" spans="1:19" x14ac:dyDescent="0.25">
      <c r="A123" s="18"/>
      <c r="B123" s="18"/>
      <c r="C123" s="17"/>
      <c r="S123" s="19"/>
    </row>
    <row r="124" spans="1:19" x14ac:dyDescent="0.25">
      <c r="A124" s="18"/>
      <c r="B124" s="18"/>
      <c r="C124" s="17"/>
      <c r="S124" s="19"/>
    </row>
    <row r="125" spans="1:19" x14ac:dyDescent="0.25">
      <c r="A125" s="18"/>
      <c r="B125" s="18"/>
      <c r="C125" s="17"/>
      <c r="S125" s="19"/>
    </row>
    <row r="126" spans="1:19" x14ac:dyDescent="0.25">
      <c r="A126" s="18"/>
      <c r="B126" s="18"/>
      <c r="C126" s="17"/>
      <c r="S126" s="19"/>
    </row>
    <row r="127" spans="1:19" x14ac:dyDescent="0.25">
      <c r="A127" s="18"/>
      <c r="B127" s="18"/>
      <c r="C127" s="17"/>
      <c r="S127" s="19"/>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'400'!G16:R16</xm:f>
              <xm:sqref>F16</xm:sqref>
            </x14:sparkline>
            <x14:sparkline>
              <xm:f>'400'!G17:R17</xm:f>
              <xm:sqref>F17</xm:sqref>
            </x14:sparkline>
            <x14:sparkline>
              <xm:f>'400'!G18:R18</xm:f>
              <xm:sqref>F18</xm:sqref>
            </x14:sparkline>
            <x14:sparkline>
              <xm:f>'400'!G19:R19</xm:f>
              <xm:sqref>F19</xm:sqref>
            </x14:sparkline>
            <x14:sparkline>
              <xm:f>'400'!G20:R20</xm:f>
              <xm:sqref>F20</xm:sqref>
            </x14:sparkline>
            <x14:sparkline>
              <xm:f>'400'!G21:R21</xm:f>
              <xm:sqref>F21</xm:sqref>
            </x14:sparkline>
            <x14:sparkline>
              <xm:f>'400'!G22:R22</xm:f>
              <xm:sqref>F22</xm:sqref>
            </x14:sparkline>
            <x14:sparkline>
              <xm:f>'400'!G23:R23</xm:f>
              <xm:sqref>F23</xm:sqref>
            </x14:sparkline>
            <x14:sparkline>
              <xm:f>'400'!G24:R24</xm:f>
              <xm:sqref>F24</xm:sqref>
            </x14:sparkline>
            <x14:sparkline>
              <xm:f>'400'!G25:R25</xm:f>
              <xm:sqref>F25</xm:sqref>
            </x14:sparkline>
            <x14:sparkline>
              <xm:f>'400'!G26:R26</xm:f>
              <xm:sqref>F26</xm:sqref>
            </x14:sparkline>
            <x14:sparkline>
              <xm:f>'400'!G27:R27</xm:f>
              <xm:sqref>F27</xm:sqref>
            </x14:sparkline>
            <x14:sparkline>
              <xm:f>'400'!G28:R28</xm:f>
              <xm:sqref>F28</xm:sqref>
            </x14:sparkline>
            <x14:sparkline>
              <xm:f>'400'!G29:R29</xm:f>
              <xm:sqref>F29</xm:sqref>
            </x14:sparkline>
            <x14:sparkline>
              <xm:f>'400'!G30:R30</xm:f>
              <xm:sqref>F30</xm:sqref>
            </x14:sparkline>
            <x14:sparkline>
              <xm:f>'400'!G31:R31</xm:f>
              <xm:sqref>F31</xm:sqref>
            </x14:sparkline>
            <x14:sparkline>
              <xm:f>'400'!G32:R32</xm:f>
              <xm:sqref>F32</xm:sqref>
            </x14:sparkline>
            <x14:sparkline>
              <xm:f>'400'!G33:R33</xm:f>
              <xm:sqref>F33</xm:sqref>
            </x14:sparkline>
            <x14:sparkline>
              <xm:f>'400'!G34:R34</xm:f>
              <xm:sqref>F34</xm:sqref>
            </x14:sparkline>
            <x14:sparkline>
              <xm:f>'400'!G35:R35</xm:f>
              <xm:sqref>F35</xm:sqref>
            </x14:sparkline>
            <x14:sparkline>
              <xm:f>'400'!G36:R36</xm:f>
              <xm:sqref>F36</xm:sqref>
            </x14:sparkline>
            <x14:sparkline>
              <xm:f>'400'!G37:R37</xm:f>
              <xm:sqref>F37</xm:sqref>
            </x14:sparkline>
            <x14:sparkline>
              <xm:f>'400'!G38:R38</xm:f>
              <xm:sqref>F38</xm:sqref>
            </x14:sparkline>
            <x14:sparkline>
              <xm:f>'400'!G39:R39</xm:f>
              <xm:sqref>F39</xm:sqref>
            </x14:sparkline>
            <x14:sparkline>
              <xm:f>'400'!G40:R40</xm:f>
              <xm:sqref>F40</xm:sqref>
            </x14:sparkline>
            <x14:sparkline>
              <xm:f>'400'!G41:R41</xm:f>
              <xm:sqref>F41</xm:sqref>
            </x14:sparkline>
            <x14:sparkline>
              <xm:f>'400'!G42:R42</xm:f>
              <xm:sqref>F42</xm:sqref>
            </x14:sparkline>
            <x14:sparkline>
              <xm:f>'400'!G43:R43</xm:f>
              <xm:sqref>F43</xm:sqref>
            </x14:sparkline>
            <x14:sparkline>
              <xm:f>'400'!G44:R44</xm:f>
              <xm:sqref>F44</xm:sqref>
            </x14:sparkline>
            <x14:sparkline>
              <xm:f>'400'!G45:R45</xm:f>
              <xm:sqref>F45</xm:sqref>
            </x14:sparkline>
            <x14:sparkline>
              <xm:f>'400'!G46:R46</xm:f>
              <xm:sqref>F46</xm:sqref>
            </x14:sparkline>
            <x14:sparkline>
              <xm:f>'400'!G47:R47</xm:f>
              <xm:sqref>F47</xm:sqref>
            </x14:sparkline>
            <x14:sparkline>
              <xm:f>'400'!G48:R48</xm:f>
              <xm:sqref>F48</xm:sqref>
            </x14:sparkline>
            <x14:sparkline>
              <xm:f>'400'!G49:R49</xm:f>
              <xm:sqref>F49</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27"/>
  <sheetViews>
    <sheetView showGridLines="0" zoomScale="80" zoomScaleNormal="80" workbookViewId="0"/>
  </sheetViews>
  <sheetFormatPr defaultRowHeight="15" x14ac:dyDescent="0.25"/>
  <cols>
    <col min="1" max="3" width="9.140625" hidden="1" customWidth="1"/>
    <col min="5" max="5" width="34.85546875" bestFit="1" customWidth="1"/>
    <col min="6" max="6" width="25.7109375" customWidth="1"/>
    <col min="7" max="18" width="14.5703125" bestFit="1" customWidth="1"/>
    <col min="19" max="19" width="16.7109375" bestFit="1" customWidth="1"/>
  </cols>
  <sheetData>
    <row r="1" spans="1:59" hidden="1" x14ac:dyDescent="0.25">
      <c r="A1" s="18" t="s">
        <v>799</v>
      </c>
      <c r="B1" s="18" t="s">
        <v>31</v>
      </c>
      <c r="C1" s="17" t="s">
        <v>11</v>
      </c>
      <c r="D1" s="18"/>
      <c r="E1" s="18" t="s">
        <v>12</v>
      </c>
      <c r="F1" s="18"/>
      <c r="G1" s="18" t="s">
        <v>13</v>
      </c>
      <c r="H1" s="18" t="s">
        <v>13</v>
      </c>
      <c r="I1" s="18" t="s">
        <v>13</v>
      </c>
      <c r="J1" s="18" t="s">
        <v>13</v>
      </c>
      <c r="K1" s="18" t="s">
        <v>13</v>
      </c>
      <c r="L1" s="18" t="s">
        <v>13</v>
      </c>
      <c r="M1" s="18" t="s">
        <v>13</v>
      </c>
      <c r="N1" s="18" t="s">
        <v>13</v>
      </c>
      <c r="O1" s="18" t="s">
        <v>13</v>
      </c>
      <c r="P1" s="18" t="s">
        <v>13</v>
      </c>
      <c r="Q1" s="18" t="s">
        <v>13</v>
      </c>
      <c r="R1" s="18" t="s">
        <v>13</v>
      </c>
      <c r="S1" s="18" t="s">
        <v>13</v>
      </c>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row>
    <row r="2" spans="1:59" hidden="1" x14ac:dyDescent="0.25">
      <c r="A2" s="18" t="s">
        <v>11</v>
      </c>
      <c r="B2" s="56" t="s">
        <v>32</v>
      </c>
      <c r="C2" s="57" t="str">
        <f>"500"</f>
        <v>500</v>
      </c>
      <c r="D2" s="18"/>
      <c r="E2" s="18"/>
      <c r="F2" s="18"/>
      <c r="G2" s="18" t="s">
        <v>14</v>
      </c>
      <c r="H2" s="18" t="s">
        <v>14</v>
      </c>
      <c r="I2" s="18" t="s">
        <v>14</v>
      </c>
      <c r="J2" s="18" t="s">
        <v>14</v>
      </c>
      <c r="K2" s="18" t="s">
        <v>14</v>
      </c>
      <c r="L2" s="18" t="s">
        <v>14</v>
      </c>
      <c r="M2" s="18" t="s">
        <v>14</v>
      </c>
      <c r="N2" s="18" t="s">
        <v>14</v>
      </c>
      <c r="O2" s="18" t="s">
        <v>14</v>
      </c>
      <c r="P2" s="18" t="s">
        <v>14</v>
      </c>
      <c r="Q2" s="18" t="s">
        <v>14</v>
      </c>
      <c r="R2" s="18" t="s">
        <v>14</v>
      </c>
      <c r="S2" s="18" t="s">
        <v>33</v>
      </c>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row>
    <row r="3" spans="1:59" x14ac:dyDescent="0.25">
      <c r="A3" s="18"/>
      <c r="B3" s="18"/>
      <c r="C3" s="17"/>
      <c r="S3" s="19"/>
    </row>
    <row r="4" spans="1:59" ht="22.5" x14ac:dyDescent="0.3">
      <c r="A4" s="18"/>
      <c r="B4" s="18"/>
      <c r="C4" s="17"/>
      <c r="E4" s="60"/>
      <c r="F4" s="60"/>
      <c r="S4" s="19"/>
    </row>
    <row r="5" spans="1:59" ht="22.5" x14ac:dyDescent="0.3">
      <c r="A5" s="18"/>
      <c r="B5" s="18"/>
      <c r="C5" s="17"/>
      <c r="E5" s="60" t="s">
        <v>15</v>
      </c>
      <c r="F5" s="60"/>
      <c r="S5" s="19"/>
    </row>
    <row r="6" spans="1:59" ht="22.5" x14ac:dyDescent="0.3">
      <c r="A6" s="18"/>
      <c r="B6" s="18"/>
      <c r="C6" s="17"/>
      <c r="E6" s="60" t="s">
        <v>16</v>
      </c>
      <c r="F6" s="60" t="str">
        <f>Year</f>
        <v>2016</v>
      </c>
      <c r="S6" s="19"/>
    </row>
    <row r="7" spans="1:59" ht="22.5" x14ac:dyDescent="0.3">
      <c r="A7" s="18"/>
      <c r="B7" s="18" t="str">
        <f>IF(Separate_sheet="","Hide","Show")</f>
        <v>Show</v>
      </c>
      <c r="C7" s="17"/>
      <c r="E7" s="60" t="str">
        <f>"Consulting/Training"</f>
        <v>Consulting/Training</v>
      </c>
      <c r="F7" s="60" t="str">
        <f>C2</f>
        <v>500</v>
      </c>
      <c r="H7" s="60"/>
      <c r="S7" s="19"/>
    </row>
    <row r="8" spans="1:59" ht="22.5" hidden="1" x14ac:dyDescent="0.3">
      <c r="A8" s="18" t="s">
        <v>34</v>
      </c>
      <c r="B8" s="18" t="s">
        <v>35</v>
      </c>
      <c r="C8" s="17" t="str">
        <f>IF(Separate_sheet=B8,C2,"*")</f>
        <v>500</v>
      </c>
      <c r="E8" s="60"/>
      <c r="F8" s="60"/>
      <c r="G8" s="60"/>
      <c r="S8" s="19"/>
    </row>
    <row r="9" spans="1:59" ht="22.5" hidden="1" x14ac:dyDescent="0.3">
      <c r="A9" s="18" t="s">
        <v>34</v>
      </c>
      <c r="B9" s="18" t="s">
        <v>36</v>
      </c>
      <c r="C9" s="17" t="str">
        <f>IF(Separate_sheet=B9,C2,"*")</f>
        <v>*</v>
      </c>
      <c r="E9" s="60"/>
      <c r="F9" s="60"/>
      <c r="G9" s="60"/>
      <c r="S9" s="19"/>
    </row>
    <row r="10" spans="1:59" ht="22.5" hidden="1" x14ac:dyDescent="0.3">
      <c r="A10" s="18" t="s">
        <v>34</v>
      </c>
      <c r="B10" s="18" t="s">
        <v>37</v>
      </c>
      <c r="C10" s="17" t="str">
        <f>IF(Separate_sheet=B10,C2,"*")</f>
        <v>*</v>
      </c>
      <c r="E10" s="60"/>
      <c r="F10" s="60"/>
      <c r="G10" s="60"/>
      <c r="S10" s="19"/>
    </row>
    <row r="11" spans="1:59" x14ac:dyDescent="0.25">
      <c r="A11" s="18"/>
      <c r="B11" s="18"/>
      <c r="C11" s="17"/>
      <c r="S11" s="19"/>
    </row>
    <row r="12" spans="1:59" ht="18.75" x14ac:dyDescent="0.3">
      <c r="A12" s="18"/>
      <c r="B12" s="18"/>
      <c r="C12" s="17"/>
      <c r="G12" s="21" t="str">
        <f>TEXT(G13,"MMMM")</f>
        <v>January</v>
      </c>
      <c r="H12" s="22" t="str">
        <f>TEXT(H13,"MMMM")</f>
        <v>February</v>
      </c>
      <c r="I12" s="22" t="str">
        <f>TEXT(I13,"MMMM")</f>
        <v>March</v>
      </c>
      <c r="J12" s="22" t="str">
        <f>TEXT(J13,"MMMM")</f>
        <v>April</v>
      </c>
      <c r="K12" s="22" t="str">
        <f>TEXT(K13,"MMMM")</f>
        <v>May</v>
      </c>
      <c r="L12" s="22" t="str">
        <f>TEXT(L13,"MMMM")</f>
        <v>June</v>
      </c>
      <c r="M12" s="22" t="str">
        <f>TEXT(M13,"MMMM")</f>
        <v>July</v>
      </c>
      <c r="N12" s="22" t="str">
        <f>TEXT(N13,"MMMM")</f>
        <v>August</v>
      </c>
      <c r="O12" s="22" t="str">
        <f>TEXT(O13,"MMMM")</f>
        <v>September</v>
      </c>
      <c r="P12" s="22" t="str">
        <f>TEXT(P13,"MMMM")</f>
        <v>October</v>
      </c>
      <c r="Q12" s="22" t="str">
        <f>TEXT(Q13,"MMMM")</f>
        <v>November</v>
      </c>
      <c r="R12" s="22" t="str">
        <f>TEXT(R13,"MMMM")</f>
        <v>December</v>
      </c>
      <c r="S12" s="23" t="str">
        <f>F6</f>
        <v>2016</v>
      </c>
    </row>
    <row r="13" spans="1:59" hidden="1" x14ac:dyDescent="0.25">
      <c r="A13" s="18" t="s">
        <v>11</v>
      </c>
      <c r="B13" s="18"/>
      <c r="C13" s="17"/>
      <c r="G13" s="24">
        <f>DATE(Year,1,1)</f>
        <v>42370</v>
      </c>
      <c r="H13" s="25">
        <f>G14+1</f>
        <v>42401</v>
      </c>
      <c r="I13" s="25">
        <f>H14+1</f>
        <v>42430</v>
      </c>
      <c r="J13" s="25">
        <f>I14+1</f>
        <v>42461</v>
      </c>
      <c r="K13" s="25">
        <f>J14+1</f>
        <v>42491</v>
      </c>
      <c r="L13" s="25">
        <f>K14+1</f>
        <v>42522</v>
      </c>
      <c r="M13" s="25">
        <f>L14+1</f>
        <v>42552</v>
      </c>
      <c r="N13" s="25">
        <f>M14+1</f>
        <v>42583</v>
      </c>
      <c r="O13" s="25">
        <f>N14+1</f>
        <v>42614</v>
      </c>
      <c r="P13" s="25">
        <f>O14+1</f>
        <v>42644</v>
      </c>
      <c r="Q13" s="25">
        <f>P14+1</f>
        <v>42675</v>
      </c>
      <c r="R13" s="25">
        <f>Q14+1</f>
        <v>42705</v>
      </c>
      <c r="S13" s="26">
        <f>G13</f>
        <v>42370</v>
      </c>
    </row>
    <row r="14" spans="1:59" hidden="1" x14ac:dyDescent="0.25">
      <c r="A14" s="18" t="s">
        <v>11</v>
      </c>
      <c r="B14" s="18"/>
      <c r="C14" s="17"/>
      <c r="G14" s="24">
        <f>EOMONTH(G13,0)</f>
        <v>42400</v>
      </c>
      <c r="H14" s="25">
        <f>EOMONTH(H13,0)</f>
        <v>42429</v>
      </c>
      <c r="I14" s="25">
        <f>EOMONTH(I13,0)</f>
        <v>42460</v>
      </c>
      <c r="J14" s="25">
        <f>EOMONTH(J13,0)</f>
        <v>42490</v>
      </c>
      <c r="K14" s="25">
        <f>EOMONTH(K13,0)</f>
        <v>42521</v>
      </c>
      <c r="L14" s="25">
        <f>EOMONTH(L13,0)</f>
        <v>42551</v>
      </c>
      <c r="M14" s="25">
        <f>EOMONTH(M13,0)</f>
        <v>42582</v>
      </c>
      <c r="N14" s="25">
        <f>EOMONTH(N13,0)</f>
        <v>42613</v>
      </c>
      <c r="O14" s="25">
        <f>EOMONTH(O13,0)</f>
        <v>42643</v>
      </c>
      <c r="P14" s="25">
        <f>EOMONTH(P13,0)</f>
        <v>42674</v>
      </c>
      <c r="Q14" s="25">
        <f>EOMONTH(Q13,0)</f>
        <v>42704</v>
      </c>
      <c r="R14" s="25">
        <f>EOMONTH(R13,0)</f>
        <v>42735</v>
      </c>
      <c r="S14" s="26">
        <f>R14</f>
        <v>42735</v>
      </c>
    </row>
    <row r="15" spans="1:59" ht="17.25" x14ac:dyDescent="0.3">
      <c r="A15" s="18"/>
      <c r="B15" s="18"/>
      <c r="C15" s="17" t="s">
        <v>18</v>
      </c>
      <c r="E15" s="27" t="s">
        <v>19</v>
      </c>
      <c r="F15" s="27"/>
      <c r="G15" s="28"/>
      <c r="H15" s="29"/>
      <c r="I15" s="29"/>
      <c r="J15" s="29"/>
      <c r="K15" s="29"/>
      <c r="L15" s="29"/>
      <c r="M15" s="29"/>
      <c r="N15" s="29"/>
      <c r="O15" s="29"/>
      <c r="P15" s="29"/>
      <c r="Q15" s="29"/>
      <c r="R15" s="29"/>
      <c r="S15" s="30"/>
    </row>
    <row r="16" spans="1:59" x14ac:dyDescent="0.25">
      <c r="A16" s="18"/>
      <c r="B16" s="18"/>
      <c r="C16" s="17">
        <v>31</v>
      </c>
      <c r="E16" s="31" t="str">
        <f>"Sales"</f>
        <v>Sales</v>
      </c>
      <c r="F16" s="31"/>
      <c r="G16" s="32">
        <v>0</v>
      </c>
      <c r="H16" s="33">
        <v>0</v>
      </c>
      <c r="I16" s="33">
        <v>0</v>
      </c>
      <c r="J16" s="33">
        <v>0</v>
      </c>
      <c r="K16" s="33">
        <v>0</v>
      </c>
      <c r="L16" s="33">
        <v>0</v>
      </c>
      <c r="M16" s="33">
        <v>0</v>
      </c>
      <c r="N16" s="33">
        <v>0</v>
      </c>
      <c r="O16" s="33">
        <v>0</v>
      </c>
      <c r="P16" s="33">
        <v>0</v>
      </c>
      <c r="Q16" s="33">
        <v>0</v>
      </c>
      <c r="R16" s="33">
        <v>0</v>
      </c>
      <c r="S16" s="34">
        <v>0</v>
      </c>
    </row>
    <row r="17" spans="1:19" x14ac:dyDescent="0.25">
      <c r="A17" s="18"/>
      <c r="B17" s="18"/>
      <c r="C17" s="17">
        <v>32</v>
      </c>
      <c r="E17" s="31" t="str">
        <f>"Sales Returns and Discounts"</f>
        <v>Sales Returns and Discounts</v>
      </c>
      <c r="F17" s="31"/>
      <c r="G17" s="32">
        <v>0</v>
      </c>
      <c r="H17" s="33">
        <v>0</v>
      </c>
      <c r="I17" s="33">
        <v>0</v>
      </c>
      <c r="J17" s="33">
        <v>0</v>
      </c>
      <c r="K17" s="33">
        <v>0</v>
      </c>
      <c r="L17" s="33">
        <v>0</v>
      </c>
      <c r="M17" s="33">
        <v>0</v>
      </c>
      <c r="N17" s="33">
        <v>0</v>
      </c>
      <c r="O17" s="33">
        <v>0</v>
      </c>
      <c r="P17" s="33">
        <v>0</v>
      </c>
      <c r="Q17" s="33">
        <v>0</v>
      </c>
      <c r="R17" s="33">
        <v>0</v>
      </c>
      <c r="S17" s="34">
        <v>0</v>
      </c>
    </row>
    <row r="18" spans="1:19" x14ac:dyDescent="0.25">
      <c r="A18" s="18"/>
      <c r="B18" s="18"/>
      <c r="C18" s="17"/>
      <c r="E18" s="35" t="s">
        <v>20</v>
      </c>
      <c r="F18" s="35"/>
      <c r="G18" s="36">
        <f>G16+G17</f>
        <v>0</v>
      </c>
      <c r="H18" s="36">
        <f>H16+H17</f>
        <v>0</v>
      </c>
      <c r="I18" s="36">
        <f>I16+I17</f>
        <v>0</v>
      </c>
      <c r="J18" s="36">
        <f>J16+J17</f>
        <v>0</v>
      </c>
      <c r="K18" s="36">
        <f>K16+K17</f>
        <v>0</v>
      </c>
      <c r="L18" s="36">
        <f>L16+L17</f>
        <v>0</v>
      </c>
      <c r="M18" s="36">
        <f>M16+M17</f>
        <v>0</v>
      </c>
      <c r="N18" s="36">
        <f>N16+N17</f>
        <v>0</v>
      </c>
      <c r="O18" s="36">
        <f>O16+O17</f>
        <v>0</v>
      </c>
      <c r="P18" s="36">
        <f>P16+P17</f>
        <v>0</v>
      </c>
      <c r="Q18" s="36">
        <f>Q16+Q17</f>
        <v>0</v>
      </c>
      <c r="R18" s="36">
        <f>R16+R17</f>
        <v>0</v>
      </c>
      <c r="S18" s="37">
        <f>S16+S17</f>
        <v>0</v>
      </c>
    </row>
    <row r="19" spans="1:19" x14ac:dyDescent="0.25">
      <c r="A19" s="18"/>
      <c r="B19" s="18"/>
      <c r="C19" s="17"/>
      <c r="E19" s="38"/>
      <c r="F19" s="38"/>
      <c r="G19" s="39"/>
      <c r="H19" s="39"/>
      <c r="I19" s="39"/>
      <c r="J19" s="39"/>
      <c r="K19" s="39"/>
      <c r="L19" s="39"/>
      <c r="M19" s="39"/>
      <c r="N19" s="39"/>
      <c r="O19" s="39"/>
      <c r="P19" s="39"/>
      <c r="Q19" s="39"/>
      <c r="R19" s="39"/>
      <c r="S19" s="40"/>
    </row>
    <row r="20" spans="1:19" ht="17.25" x14ac:dyDescent="0.3">
      <c r="A20" s="18"/>
      <c r="B20" s="18"/>
      <c r="C20" s="17"/>
      <c r="E20" s="41" t="str">
        <f>"Cost of Goods Sold"</f>
        <v>Cost of Goods Sold</v>
      </c>
      <c r="F20" s="41"/>
      <c r="G20" s="28"/>
      <c r="H20" s="29"/>
      <c r="I20" s="29"/>
      <c r="J20" s="29"/>
      <c r="K20" s="29"/>
      <c r="L20" s="29"/>
      <c r="M20" s="29"/>
      <c r="N20" s="29"/>
      <c r="O20" s="29"/>
      <c r="P20" s="29"/>
      <c r="Q20" s="29"/>
      <c r="R20" s="29"/>
      <c r="S20" s="30"/>
    </row>
    <row r="21" spans="1:19" x14ac:dyDescent="0.25">
      <c r="A21" s="18"/>
      <c r="B21" s="18"/>
      <c r="C21" s="17">
        <v>33</v>
      </c>
      <c r="E21" s="31" t="str">
        <f>"Cost of Goods Sold"</f>
        <v>Cost of Goods Sold</v>
      </c>
      <c r="F21" s="31"/>
      <c r="G21" s="32">
        <v>0</v>
      </c>
      <c r="H21" s="33">
        <v>0</v>
      </c>
      <c r="I21" s="33">
        <v>0</v>
      </c>
      <c r="J21" s="33">
        <v>0</v>
      </c>
      <c r="K21" s="33">
        <v>0</v>
      </c>
      <c r="L21" s="33">
        <v>0</v>
      </c>
      <c r="M21" s="33">
        <v>0</v>
      </c>
      <c r="N21" s="33">
        <v>0</v>
      </c>
      <c r="O21" s="33">
        <v>0</v>
      </c>
      <c r="P21" s="33">
        <v>0</v>
      </c>
      <c r="Q21" s="33">
        <v>0</v>
      </c>
      <c r="R21" s="33">
        <v>0</v>
      </c>
      <c r="S21" s="34">
        <v>0</v>
      </c>
    </row>
    <row r="22" spans="1:19" ht="17.25" x14ac:dyDescent="0.3">
      <c r="A22" s="18"/>
      <c r="B22" s="18"/>
      <c r="C22" s="17"/>
      <c r="E22" s="42"/>
      <c r="F22" s="42"/>
      <c r="G22" s="32"/>
      <c r="H22" s="33"/>
      <c r="I22" s="33"/>
      <c r="J22" s="33"/>
      <c r="K22" s="33"/>
      <c r="L22" s="33"/>
      <c r="M22" s="33"/>
      <c r="N22" s="33"/>
      <c r="O22" s="33"/>
      <c r="P22" s="33"/>
      <c r="Q22" s="33"/>
      <c r="R22" s="33"/>
      <c r="S22" s="34"/>
    </row>
    <row r="23" spans="1:19" ht="15.75" x14ac:dyDescent="0.25">
      <c r="A23" s="18"/>
      <c r="B23" s="18"/>
      <c r="C23" s="17"/>
      <c r="E23" s="43" t="s">
        <v>21</v>
      </c>
      <c r="F23" s="43"/>
      <c r="G23" s="44">
        <f>G18+G21</f>
        <v>0</v>
      </c>
      <c r="H23" s="44">
        <f>H18+H21</f>
        <v>0</v>
      </c>
      <c r="I23" s="44">
        <f>I18+I21</f>
        <v>0</v>
      </c>
      <c r="J23" s="44">
        <f>J18+J21</f>
        <v>0</v>
      </c>
      <c r="K23" s="44">
        <f>K18+K21</f>
        <v>0</v>
      </c>
      <c r="L23" s="44">
        <f>L18+L21</f>
        <v>0</v>
      </c>
      <c r="M23" s="44">
        <f>M18+M21</f>
        <v>0</v>
      </c>
      <c r="N23" s="44">
        <f>N18+N21</f>
        <v>0</v>
      </c>
      <c r="O23" s="44">
        <f>O18+O21</f>
        <v>0</v>
      </c>
      <c r="P23" s="44">
        <f>P18+P21</f>
        <v>0</v>
      </c>
      <c r="Q23" s="44">
        <f>Q18+Q21</f>
        <v>0</v>
      </c>
      <c r="R23" s="44">
        <f>R18+R21</f>
        <v>0</v>
      </c>
      <c r="S23" s="45">
        <f>S18+S21</f>
        <v>0</v>
      </c>
    </row>
    <row r="24" spans="1:19" x14ac:dyDescent="0.25">
      <c r="A24" s="18"/>
      <c r="B24" s="18"/>
      <c r="C24" s="17"/>
      <c r="E24" s="38"/>
      <c r="F24" s="38"/>
      <c r="G24" s="39"/>
      <c r="H24" s="39"/>
      <c r="I24" s="39"/>
      <c r="J24" s="39"/>
      <c r="K24" s="39"/>
      <c r="L24" s="39"/>
      <c r="M24" s="39"/>
      <c r="N24" s="39"/>
      <c r="O24" s="39"/>
      <c r="P24" s="39"/>
      <c r="Q24" s="39"/>
      <c r="R24" s="39"/>
      <c r="S24" s="40"/>
    </row>
    <row r="25" spans="1:19" ht="17.25" x14ac:dyDescent="0.3">
      <c r="A25" s="18"/>
      <c r="B25" s="18"/>
      <c r="C25" s="17"/>
      <c r="E25" s="41" t="s">
        <v>22</v>
      </c>
      <c r="F25" s="41"/>
      <c r="G25" s="28"/>
      <c r="H25" s="29"/>
      <c r="I25" s="29"/>
      <c r="J25" s="29"/>
      <c r="K25" s="29"/>
      <c r="L25" s="29"/>
      <c r="M25" s="29"/>
      <c r="N25" s="29"/>
      <c r="O25" s="29"/>
      <c r="P25" s="29"/>
      <c r="Q25" s="29"/>
      <c r="R25" s="29"/>
      <c r="S25" s="30"/>
    </row>
    <row r="26" spans="1:19" x14ac:dyDescent="0.25">
      <c r="A26" s="18"/>
      <c r="B26" s="18"/>
      <c r="C26" s="17">
        <v>34</v>
      </c>
      <c r="E26" s="31" t="str">
        <f>"Selling Expense"</f>
        <v>Selling Expense</v>
      </c>
      <c r="F26" s="31"/>
      <c r="G26" s="32">
        <v>0</v>
      </c>
      <c r="H26" s="33">
        <v>0</v>
      </c>
      <c r="I26" s="33">
        <v>0</v>
      </c>
      <c r="J26" s="33">
        <v>0</v>
      </c>
      <c r="K26" s="33">
        <v>0</v>
      </c>
      <c r="L26" s="33">
        <v>0</v>
      </c>
      <c r="M26" s="33">
        <v>0</v>
      </c>
      <c r="N26" s="33">
        <v>0</v>
      </c>
      <c r="O26" s="33">
        <v>0</v>
      </c>
      <c r="P26" s="33">
        <v>0</v>
      </c>
      <c r="Q26" s="33">
        <v>0</v>
      </c>
      <c r="R26" s="33">
        <v>0</v>
      </c>
      <c r="S26" s="34">
        <v>0</v>
      </c>
    </row>
    <row r="27" spans="1:19" x14ac:dyDescent="0.25">
      <c r="A27" s="18"/>
      <c r="B27" s="18"/>
      <c r="C27" s="17">
        <v>35</v>
      </c>
      <c r="E27" s="31" t="str">
        <f>"Administrative Expense"</f>
        <v>Administrative Expense</v>
      </c>
      <c r="F27" s="31"/>
      <c r="G27" s="32">
        <v>0</v>
      </c>
      <c r="H27" s="33">
        <v>0</v>
      </c>
      <c r="I27" s="33">
        <v>-15</v>
      </c>
      <c r="J27" s="33">
        <v>0</v>
      </c>
      <c r="K27" s="33">
        <v>0</v>
      </c>
      <c r="L27" s="33">
        <v>0</v>
      </c>
      <c r="M27" s="33">
        <v>0</v>
      </c>
      <c r="N27" s="33">
        <v>0</v>
      </c>
      <c r="O27" s="33">
        <v>0</v>
      </c>
      <c r="P27" s="33">
        <v>0</v>
      </c>
      <c r="Q27" s="33">
        <v>0</v>
      </c>
      <c r="R27" s="33">
        <v>0</v>
      </c>
      <c r="S27" s="34">
        <v>-15</v>
      </c>
    </row>
    <row r="28" spans="1:19" x14ac:dyDescent="0.25">
      <c r="A28" s="18"/>
      <c r="B28" s="18"/>
      <c r="C28" s="17">
        <v>36</v>
      </c>
      <c r="E28" s="31" t="str">
        <f>"Salaries Expense"</f>
        <v>Salaries Expense</v>
      </c>
      <c r="F28" s="31"/>
      <c r="G28" s="32">
        <v>0</v>
      </c>
      <c r="H28" s="33">
        <v>0</v>
      </c>
      <c r="I28" s="33">
        <v>0</v>
      </c>
      <c r="J28" s="33">
        <v>0</v>
      </c>
      <c r="K28" s="33">
        <v>0</v>
      </c>
      <c r="L28" s="33">
        <v>0</v>
      </c>
      <c r="M28" s="33">
        <v>0</v>
      </c>
      <c r="N28" s="33">
        <v>0</v>
      </c>
      <c r="O28" s="33">
        <v>0</v>
      </c>
      <c r="P28" s="33">
        <v>0</v>
      </c>
      <c r="Q28" s="33">
        <v>0</v>
      </c>
      <c r="R28" s="33">
        <v>0</v>
      </c>
      <c r="S28" s="34">
        <v>0</v>
      </c>
    </row>
    <row r="29" spans="1:19" x14ac:dyDescent="0.25">
      <c r="A29" s="18"/>
      <c r="B29" s="18"/>
      <c r="C29" s="17">
        <v>37</v>
      </c>
      <c r="E29" s="31" t="str">
        <f>"Other Employee Expenses"</f>
        <v>Other Employee Expenses</v>
      </c>
      <c r="F29" s="31"/>
      <c r="G29" s="32">
        <v>0</v>
      </c>
      <c r="H29" s="33">
        <v>0</v>
      </c>
      <c r="I29" s="33">
        <v>0</v>
      </c>
      <c r="J29" s="33">
        <v>0</v>
      </c>
      <c r="K29" s="33">
        <v>0</v>
      </c>
      <c r="L29" s="33">
        <v>0</v>
      </c>
      <c r="M29" s="33">
        <v>0</v>
      </c>
      <c r="N29" s="33">
        <v>0</v>
      </c>
      <c r="O29" s="33">
        <v>0</v>
      </c>
      <c r="P29" s="33">
        <v>0</v>
      </c>
      <c r="Q29" s="33">
        <v>0</v>
      </c>
      <c r="R29" s="33">
        <v>0</v>
      </c>
      <c r="S29" s="34">
        <v>0</v>
      </c>
    </row>
    <row r="30" spans="1:19" x14ac:dyDescent="0.25">
      <c r="A30" s="18"/>
      <c r="B30" s="18"/>
      <c r="C30" s="17">
        <v>38</v>
      </c>
      <c r="E30" s="31" t="str">
        <f>"Interest Expense"</f>
        <v>Interest Expense</v>
      </c>
      <c r="F30" s="31"/>
      <c r="G30" s="32">
        <v>0</v>
      </c>
      <c r="H30" s="33">
        <v>0</v>
      </c>
      <c r="I30" s="33">
        <v>0</v>
      </c>
      <c r="J30" s="33">
        <v>0</v>
      </c>
      <c r="K30" s="33">
        <v>0</v>
      </c>
      <c r="L30" s="33">
        <v>0</v>
      </c>
      <c r="M30" s="33">
        <v>0</v>
      </c>
      <c r="N30" s="33">
        <v>0</v>
      </c>
      <c r="O30" s="33">
        <v>0</v>
      </c>
      <c r="P30" s="33">
        <v>0</v>
      </c>
      <c r="Q30" s="33">
        <v>0</v>
      </c>
      <c r="R30" s="33">
        <v>0</v>
      </c>
      <c r="S30" s="34">
        <v>0</v>
      </c>
    </row>
    <row r="31" spans="1:19" x14ac:dyDescent="0.25">
      <c r="A31" s="18"/>
      <c r="B31" s="18"/>
      <c r="C31" s="17">
        <v>39</v>
      </c>
      <c r="E31" s="31" t="str">
        <f>"Tax Expense"</f>
        <v>Tax Expense</v>
      </c>
      <c r="F31" s="31"/>
      <c r="G31" s="32">
        <v>0</v>
      </c>
      <c r="H31" s="33">
        <v>0</v>
      </c>
      <c r="I31" s="33">
        <v>0</v>
      </c>
      <c r="J31" s="33">
        <v>0</v>
      </c>
      <c r="K31" s="33">
        <v>0</v>
      </c>
      <c r="L31" s="33">
        <v>0</v>
      </c>
      <c r="M31" s="33">
        <v>0</v>
      </c>
      <c r="N31" s="33">
        <v>0</v>
      </c>
      <c r="O31" s="33">
        <v>0</v>
      </c>
      <c r="P31" s="33">
        <v>0</v>
      </c>
      <c r="Q31" s="33">
        <v>0</v>
      </c>
      <c r="R31" s="33">
        <v>0</v>
      </c>
      <c r="S31" s="34">
        <v>0</v>
      </c>
    </row>
    <row r="32" spans="1:19" x14ac:dyDescent="0.25">
      <c r="A32" s="18"/>
      <c r="B32" s="18"/>
      <c r="C32" s="17">
        <v>40</v>
      </c>
      <c r="E32" s="31" t="str">
        <f>"Depreciation Expense"</f>
        <v>Depreciation Expense</v>
      </c>
      <c r="F32" s="31"/>
      <c r="G32" s="32">
        <v>0</v>
      </c>
      <c r="H32" s="33">
        <v>0</v>
      </c>
      <c r="I32" s="33">
        <v>0</v>
      </c>
      <c r="J32" s="33">
        <v>0</v>
      </c>
      <c r="K32" s="33">
        <v>0</v>
      </c>
      <c r="L32" s="33">
        <v>0</v>
      </c>
      <c r="M32" s="33">
        <v>0</v>
      </c>
      <c r="N32" s="33">
        <v>0</v>
      </c>
      <c r="O32" s="33">
        <v>0</v>
      </c>
      <c r="P32" s="33">
        <v>0</v>
      </c>
      <c r="Q32" s="33">
        <v>0</v>
      </c>
      <c r="R32" s="33">
        <v>0</v>
      </c>
      <c r="S32" s="34">
        <v>0</v>
      </c>
    </row>
    <row r="33" spans="1:19" x14ac:dyDescent="0.25">
      <c r="A33" s="18"/>
      <c r="B33" s="18"/>
      <c r="C33" s="17">
        <v>47</v>
      </c>
      <c r="E33" s="31" t="str">
        <f>"Amortization of Intangible Assets"</f>
        <v>Amortization of Intangible Assets</v>
      </c>
      <c r="F33" s="31"/>
      <c r="G33" s="32">
        <v>0</v>
      </c>
      <c r="H33" s="33">
        <v>0</v>
      </c>
      <c r="I33" s="33">
        <v>0</v>
      </c>
      <c r="J33" s="33">
        <v>0</v>
      </c>
      <c r="K33" s="33">
        <v>0</v>
      </c>
      <c r="L33" s="33">
        <v>0</v>
      </c>
      <c r="M33" s="33">
        <v>0</v>
      </c>
      <c r="N33" s="33">
        <v>0</v>
      </c>
      <c r="O33" s="33">
        <v>0</v>
      </c>
      <c r="P33" s="33">
        <v>0</v>
      </c>
      <c r="Q33" s="33">
        <v>0</v>
      </c>
      <c r="R33" s="33">
        <v>0</v>
      </c>
      <c r="S33" s="34">
        <v>0</v>
      </c>
    </row>
    <row r="34" spans="1:19" x14ac:dyDescent="0.25">
      <c r="A34" s="18"/>
      <c r="B34" s="18"/>
      <c r="C34" s="17"/>
      <c r="E34" s="35" t="s">
        <v>23</v>
      </c>
      <c r="F34" s="35"/>
      <c r="G34" s="36">
        <f>SUM(G26:G33)</f>
        <v>0</v>
      </c>
      <c r="H34" s="36">
        <f>SUM(H26:H33)</f>
        <v>0</v>
      </c>
      <c r="I34" s="36">
        <f>SUM(I26:I33)</f>
        <v>-15</v>
      </c>
      <c r="J34" s="36">
        <f>SUM(J26:J33)</f>
        <v>0</v>
      </c>
      <c r="K34" s="36">
        <f>SUM(K26:K33)</f>
        <v>0</v>
      </c>
      <c r="L34" s="36">
        <f>SUM(L26:L33)</f>
        <v>0</v>
      </c>
      <c r="M34" s="36">
        <f>SUM(M26:M33)</f>
        <v>0</v>
      </c>
      <c r="N34" s="36">
        <f>SUM(N26:N33)</f>
        <v>0</v>
      </c>
      <c r="O34" s="36">
        <f>SUM(O26:O33)</f>
        <v>0</v>
      </c>
      <c r="P34" s="36">
        <f>SUM(P26:P33)</f>
        <v>0</v>
      </c>
      <c r="Q34" s="36">
        <f>SUM(Q26:Q33)</f>
        <v>0</v>
      </c>
      <c r="R34" s="36">
        <f>SUM(R26:R33)</f>
        <v>0</v>
      </c>
      <c r="S34" s="37">
        <f>SUM(S26:S33)</f>
        <v>-15</v>
      </c>
    </row>
    <row r="35" spans="1:19" x14ac:dyDescent="0.25">
      <c r="A35" s="18"/>
      <c r="B35" s="18"/>
      <c r="C35" s="17"/>
      <c r="E35" s="31"/>
      <c r="F35" s="31"/>
      <c r="G35" s="32"/>
      <c r="H35" s="33"/>
      <c r="I35" s="33"/>
      <c r="J35" s="33"/>
      <c r="K35" s="33"/>
      <c r="L35" s="33"/>
      <c r="M35" s="33"/>
      <c r="N35" s="33"/>
      <c r="O35" s="33"/>
      <c r="P35" s="33"/>
      <c r="Q35" s="33"/>
      <c r="R35" s="33"/>
      <c r="S35" s="34"/>
    </row>
    <row r="36" spans="1:19" ht="15.75" x14ac:dyDescent="0.25">
      <c r="A36" s="18"/>
      <c r="B36" s="18"/>
      <c r="C36" s="17"/>
      <c r="E36" s="43" t="s">
        <v>24</v>
      </c>
      <c r="F36" s="43"/>
      <c r="G36" s="44">
        <f>G23+G34</f>
        <v>0</v>
      </c>
      <c r="H36" s="44">
        <f>H23+H34</f>
        <v>0</v>
      </c>
      <c r="I36" s="44">
        <f>I23+I34</f>
        <v>-15</v>
      </c>
      <c r="J36" s="44">
        <f>J23+J34</f>
        <v>0</v>
      </c>
      <c r="K36" s="44">
        <f>K23+K34</f>
        <v>0</v>
      </c>
      <c r="L36" s="44">
        <f>L23+L34</f>
        <v>0</v>
      </c>
      <c r="M36" s="44">
        <f>M23+M34</f>
        <v>0</v>
      </c>
      <c r="N36" s="44">
        <f>N23+N34</f>
        <v>0</v>
      </c>
      <c r="O36" s="44">
        <f>O23+O34</f>
        <v>0</v>
      </c>
      <c r="P36" s="44">
        <f>P23+P34</f>
        <v>0</v>
      </c>
      <c r="Q36" s="44">
        <f>Q23+Q34</f>
        <v>0</v>
      </c>
      <c r="R36" s="44">
        <f>R23+R34</f>
        <v>0</v>
      </c>
      <c r="S36" s="45">
        <f>S23+S34</f>
        <v>-15</v>
      </c>
    </row>
    <row r="37" spans="1:19" ht="15.75" x14ac:dyDescent="0.25">
      <c r="A37" s="18"/>
      <c r="B37" s="18"/>
      <c r="C37" s="17"/>
      <c r="E37" s="46"/>
      <c r="F37" s="46"/>
      <c r="G37" s="39"/>
      <c r="H37" s="39"/>
      <c r="I37" s="39"/>
      <c r="J37" s="39"/>
      <c r="K37" s="39"/>
      <c r="L37" s="39"/>
      <c r="M37" s="39"/>
      <c r="N37" s="39"/>
      <c r="O37" s="39"/>
      <c r="P37" s="39"/>
      <c r="Q37" s="39"/>
      <c r="R37" s="39"/>
      <c r="S37" s="40"/>
    </row>
    <row r="38" spans="1:19" ht="17.25" x14ac:dyDescent="0.3">
      <c r="A38" s="18"/>
      <c r="B38" s="18"/>
      <c r="C38" s="17"/>
      <c r="E38" s="41" t="s">
        <v>25</v>
      </c>
      <c r="F38" s="41"/>
      <c r="G38" s="47"/>
      <c r="H38" s="47"/>
      <c r="I38" s="47"/>
      <c r="J38" s="47"/>
      <c r="K38" s="47"/>
      <c r="L38" s="47"/>
      <c r="M38" s="47"/>
      <c r="N38" s="47"/>
      <c r="O38" s="47"/>
      <c r="P38" s="47"/>
      <c r="Q38" s="47"/>
      <c r="R38" s="47"/>
      <c r="S38" s="48"/>
    </row>
    <row r="39" spans="1:19" x14ac:dyDescent="0.25">
      <c r="A39" s="18"/>
      <c r="B39" s="18"/>
      <c r="C39" s="17">
        <v>46</v>
      </c>
      <c r="E39" s="31" t="str">
        <f>"Gain/Loss on Asset Disposal"</f>
        <v>Gain/Loss on Asset Disposal</v>
      </c>
      <c r="F39" s="31"/>
      <c r="G39" s="32">
        <v>0</v>
      </c>
      <c r="H39" s="33">
        <v>0</v>
      </c>
      <c r="I39" s="33">
        <v>0</v>
      </c>
      <c r="J39" s="33">
        <v>0</v>
      </c>
      <c r="K39" s="33">
        <v>0</v>
      </c>
      <c r="L39" s="33">
        <v>0</v>
      </c>
      <c r="M39" s="33">
        <v>0</v>
      </c>
      <c r="N39" s="33">
        <v>0</v>
      </c>
      <c r="O39" s="33">
        <v>0</v>
      </c>
      <c r="P39" s="33">
        <v>0</v>
      </c>
      <c r="Q39" s="33">
        <v>0</v>
      </c>
      <c r="R39" s="33">
        <v>0</v>
      </c>
      <c r="S39" s="34">
        <v>0</v>
      </c>
    </row>
    <row r="40" spans="1:19" x14ac:dyDescent="0.25">
      <c r="A40" s="18"/>
      <c r="B40" s="18"/>
      <c r="C40" s="17">
        <v>42</v>
      </c>
      <c r="E40" s="31" t="str">
        <f>"Other Expenses"</f>
        <v>Other Expenses</v>
      </c>
      <c r="F40" s="31"/>
      <c r="G40" s="32">
        <v>0</v>
      </c>
      <c r="H40" s="33">
        <v>0</v>
      </c>
      <c r="I40" s="33">
        <v>0</v>
      </c>
      <c r="J40" s="33">
        <v>0</v>
      </c>
      <c r="K40" s="33">
        <v>0</v>
      </c>
      <c r="L40" s="33">
        <v>0</v>
      </c>
      <c r="M40" s="33">
        <v>0</v>
      </c>
      <c r="N40" s="33">
        <v>0</v>
      </c>
      <c r="O40" s="33">
        <v>0</v>
      </c>
      <c r="P40" s="33">
        <v>0</v>
      </c>
      <c r="Q40" s="33">
        <v>0</v>
      </c>
      <c r="R40" s="33">
        <v>0</v>
      </c>
      <c r="S40" s="34">
        <v>0</v>
      </c>
    </row>
    <row r="41" spans="1:19" x14ac:dyDescent="0.25">
      <c r="A41" s="18"/>
      <c r="B41" s="18"/>
      <c r="C41" s="17">
        <v>43</v>
      </c>
      <c r="E41" s="31" t="str">
        <f>"Other Income"</f>
        <v>Other Income</v>
      </c>
      <c r="F41" s="31"/>
      <c r="G41" s="32">
        <v>0</v>
      </c>
      <c r="H41" s="33">
        <v>0</v>
      </c>
      <c r="I41" s="33">
        <v>0</v>
      </c>
      <c r="J41" s="33">
        <v>0</v>
      </c>
      <c r="K41" s="33">
        <v>0</v>
      </c>
      <c r="L41" s="33">
        <v>0</v>
      </c>
      <c r="M41" s="33">
        <v>0</v>
      </c>
      <c r="N41" s="33">
        <v>0</v>
      </c>
      <c r="O41" s="33">
        <v>0</v>
      </c>
      <c r="P41" s="33">
        <v>0</v>
      </c>
      <c r="Q41" s="33">
        <v>0</v>
      </c>
      <c r="R41" s="33">
        <v>0</v>
      </c>
      <c r="S41" s="34">
        <v>0</v>
      </c>
    </row>
    <row r="42" spans="1:19" x14ac:dyDescent="0.25">
      <c r="A42" s="18"/>
      <c r="B42" s="18"/>
      <c r="C42" s="17"/>
      <c r="E42" s="35" t="s">
        <v>26</v>
      </c>
      <c r="F42" s="35"/>
      <c r="G42" s="36">
        <f>SUM(G39:G41)</f>
        <v>0</v>
      </c>
      <c r="H42" s="36">
        <f>SUM(H39:H41)</f>
        <v>0</v>
      </c>
      <c r="I42" s="36">
        <f>SUM(I39:I41)</f>
        <v>0</v>
      </c>
      <c r="J42" s="36">
        <f>SUM(J39:J41)</f>
        <v>0</v>
      </c>
      <c r="K42" s="36">
        <f>SUM(K39:K41)</f>
        <v>0</v>
      </c>
      <c r="L42" s="36">
        <f>SUM(L39:L41)</f>
        <v>0</v>
      </c>
      <c r="M42" s="36">
        <f>SUM(M39:M41)</f>
        <v>0</v>
      </c>
      <c r="N42" s="36">
        <f>SUM(N39:N41)</f>
        <v>0</v>
      </c>
      <c r="O42" s="36">
        <f>SUM(O39:O41)</f>
        <v>0</v>
      </c>
      <c r="P42" s="36">
        <f>SUM(P39:P41)</f>
        <v>0</v>
      </c>
      <c r="Q42" s="36">
        <f>SUM(Q39:Q41)</f>
        <v>0</v>
      </c>
      <c r="R42" s="36">
        <f>SUM(R39:R41)</f>
        <v>0</v>
      </c>
      <c r="S42" s="37">
        <f>SUM(S39:S41)</f>
        <v>0</v>
      </c>
    </row>
    <row r="43" spans="1:19" x14ac:dyDescent="0.25">
      <c r="A43" s="18"/>
      <c r="B43" s="18"/>
      <c r="C43" s="17"/>
      <c r="E43" s="31"/>
      <c r="F43" s="31"/>
      <c r="G43" s="32"/>
      <c r="H43" s="33"/>
      <c r="I43" s="33"/>
      <c r="J43" s="33"/>
      <c r="K43" s="33"/>
      <c r="L43" s="33"/>
      <c r="M43" s="33"/>
      <c r="N43" s="33"/>
      <c r="O43" s="33"/>
      <c r="P43" s="33"/>
      <c r="Q43" s="33"/>
      <c r="R43" s="33"/>
      <c r="S43" s="34"/>
    </row>
    <row r="44" spans="1:19" ht="15.75" x14ac:dyDescent="0.25">
      <c r="A44" s="18"/>
      <c r="B44" s="18"/>
      <c r="C44" s="17"/>
      <c r="E44" s="43" t="s">
        <v>27</v>
      </c>
      <c r="F44" s="43"/>
      <c r="G44" s="44">
        <f>G36+G42</f>
        <v>0</v>
      </c>
      <c r="H44" s="44">
        <f>H36+H42</f>
        <v>0</v>
      </c>
      <c r="I44" s="44">
        <f>I36+I42</f>
        <v>-15</v>
      </c>
      <c r="J44" s="44">
        <f>J36+J42</f>
        <v>0</v>
      </c>
      <c r="K44" s="44">
        <f>K36+K42</f>
        <v>0</v>
      </c>
      <c r="L44" s="44">
        <f>L36+L42</f>
        <v>0</v>
      </c>
      <c r="M44" s="44">
        <f>M36+M42</f>
        <v>0</v>
      </c>
      <c r="N44" s="44">
        <f>N36+N42</f>
        <v>0</v>
      </c>
      <c r="O44" s="44">
        <f>O36+O42</f>
        <v>0</v>
      </c>
      <c r="P44" s="44">
        <f>P36+P42</f>
        <v>0</v>
      </c>
      <c r="Q44" s="44">
        <f>Q36+Q42</f>
        <v>0</v>
      </c>
      <c r="R44" s="44">
        <f>R36+R42</f>
        <v>0</v>
      </c>
      <c r="S44" s="45">
        <f>S36+S42</f>
        <v>-15</v>
      </c>
    </row>
    <row r="45" spans="1:19" x14ac:dyDescent="0.25">
      <c r="A45" s="18"/>
      <c r="B45" s="18"/>
      <c r="C45" s="17"/>
      <c r="E45" s="31"/>
      <c r="F45" s="31"/>
      <c r="G45" s="32"/>
      <c r="H45" s="33"/>
      <c r="I45" s="33"/>
      <c r="J45" s="33"/>
      <c r="K45" s="33"/>
      <c r="L45" s="33"/>
      <c r="M45" s="33"/>
      <c r="N45" s="33"/>
      <c r="O45" s="33"/>
      <c r="P45" s="33"/>
      <c r="Q45" s="33"/>
      <c r="R45" s="33"/>
      <c r="S45" s="34"/>
    </row>
    <row r="46" spans="1:19" ht="17.25" x14ac:dyDescent="0.3">
      <c r="A46" s="18"/>
      <c r="B46" s="18"/>
      <c r="C46" s="17"/>
      <c r="E46" s="41" t="str">
        <f>"Income Tax Expense"</f>
        <v>Income Tax Expense</v>
      </c>
      <c r="F46" s="41"/>
      <c r="G46" s="49"/>
      <c r="H46" s="50"/>
      <c r="I46" s="50"/>
      <c r="J46" s="50"/>
      <c r="K46" s="50"/>
      <c r="L46" s="50"/>
      <c r="M46" s="50"/>
      <c r="N46" s="50"/>
      <c r="O46" s="50"/>
      <c r="P46" s="50"/>
      <c r="Q46" s="50"/>
      <c r="R46" s="50"/>
      <c r="S46" s="51"/>
    </row>
    <row r="47" spans="1:19" x14ac:dyDescent="0.25">
      <c r="A47" s="18"/>
      <c r="B47" s="18"/>
      <c r="C47" s="17">
        <v>41</v>
      </c>
      <c r="E47" s="31" t="str">
        <f>"Income Tax Expense"</f>
        <v>Income Tax Expense</v>
      </c>
      <c r="F47" s="31"/>
      <c r="G47" s="32">
        <v>0</v>
      </c>
      <c r="H47" s="33">
        <v>0</v>
      </c>
      <c r="I47" s="33">
        <v>0</v>
      </c>
      <c r="J47" s="33">
        <v>0</v>
      </c>
      <c r="K47" s="33">
        <v>0</v>
      </c>
      <c r="L47" s="33">
        <v>0</v>
      </c>
      <c r="M47" s="33">
        <v>0</v>
      </c>
      <c r="N47" s="33">
        <v>0</v>
      </c>
      <c r="O47" s="33">
        <v>0</v>
      </c>
      <c r="P47" s="33">
        <v>0</v>
      </c>
      <c r="Q47" s="33">
        <v>0</v>
      </c>
      <c r="R47" s="33">
        <v>0</v>
      </c>
      <c r="S47" s="34">
        <v>0</v>
      </c>
    </row>
    <row r="48" spans="1:19" ht="17.25" x14ac:dyDescent="0.3">
      <c r="A48" s="18"/>
      <c r="B48" s="18"/>
      <c r="C48" s="17"/>
      <c r="E48" s="42"/>
      <c r="F48" s="42"/>
      <c r="G48" s="32"/>
      <c r="H48" s="33"/>
      <c r="I48" s="33"/>
      <c r="J48" s="33"/>
      <c r="K48" s="33"/>
      <c r="L48" s="33"/>
      <c r="M48" s="33"/>
      <c r="N48" s="33"/>
      <c r="O48" s="33"/>
      <c r="P48" s="33"/>
      <c r="Q48" s="33"/>
      <c r="R48" s="33"/>
      <c r="S48" s="34"/>
    </row>
    <row r="49" spans="1:19" ht="19.5" thickBot="1" x14ac:dyDescent="0.35">
      <c r="A49" s="18"/>
      <c r="B49" s="18"/>
      <c r="C49" s="17"/>
      <c r="E49" s="52" t="s">
        <v>28</v>
      </c>
      <c r="F49" s="52"/>
      <c r="G49" s="53">
        <f>G44+G47</f>
        <v>0</v>
      </c>
      <c r="H49" s="54">
        <f>H44+H47</f>
        <v>0</v>
      </c>
      <c r="I49" s="54">
        <f>I44+I47</f>
        <v>-15</v>
      </c>
      <c r="J49" s="54">
        <f>J44+J47</f>
        <v>0</v>
      </c>
      <c r="K49" s="54">
        <f>K44+K47</f>
        <v>0</v>
      </c>
      <c r="L49" s="54">
        <f>L44+L47</f>
        <v>0</v>
      </c>
      <c r="M49" s="54">
        <f>M44+M47</f>
        <v>0</v>
      </c>
      <c r="N49" s="54">
        <f>N44+N47</f>
        <v>0</v>
      </c>
      <c r="O49" s="54">
        <f>O44+O47</f>
        <v>0</v>
      </c>
      <c r="P49" s="54">
        <f>P44+P47</f>
        <v>0</v>
      </c>
      <c r="Q49" s="54">
        <f>Q44+Q47</f>
        <v>0</v>
      </c>
      <c r="R49" s="54">
        <f>R44+R47</f>
        <v>0</v>
      </c>
      <c r="S49" s="55">
        <f>S44+S47</f>
        <v>-15</v>
      </c>
    </row>
    <row r="50" spans="1:19" ht="15.75" thickTop="1" x14ac:dyDescent="0.25">
      <c r="A50" s="18"/>
      <c r="B50" s="18"/>
      <c r="C50" s="17"/>
      <c r="S50" s="19"/>
    </row>
    <row r="51" spans="1:19" x14ac:dyDescent="0.25">
      <c r="A51" s="18"/>
      <c r="B51" s="18"/>
      <c r="C51" s="17"/>
      <c r="S51" s="19"/>
    </row>
    <row r="52" spans="1:19" x14ac:dyDescent="0.25">
      <c r="A52" s="18"/>
      <c r="B52" s="18"/>
      <c r="C52" s="17"/>
      <c r="S52" s="19"/>
    </row>
    <row r="53" spans="1:19" x14ac:dyDescent="0.25">
      <c r="A53" s="18"/>
      <c r="B53" s="18"/>
      <c r="C53" s="17"/>
      <c r="S53" s="19"/>
    </row>
    <row r="54" spans="1:19" x14ac:dyDescent="0.25">
      <c r="A54" s="18"/>
      <c r="B54" s="18"/>
      <c r="C54" s="17"/>
      <c r="S54" s="19"/>
    </row>
    <row r="55" spans="1:19" x14ac:dyDescent="0.25">
      <c r="A55" s="18"/>
      <c r="B55" s="18"/>
      <c r="C55" s="17"/>
      <c r="S55" s="19"/>
    </row>
    <row r="56" spans="1:19" x14ac:dyDescent="0.25">
      <c r="A56" s="18"/>
      <c r="B56" s="18"/>
      <c r="C56" s="17"/>
      <c r="S56" s="19"/>
    </row>
    <row r="57" spans="1:19" x14ac:dyDescent="0.25">
      <c r="A57" s="18"/>
      <c r="B57" s="18"/>
      <c r="C57" s="17"/>
      <c r="S57" s="19"/>
    </row>
    <row r="58" spans="1:19" x14ac:dyDescent="0.25">
      <c r="A58" s="18"/>
      <c r="B58" s="18"/>
      <c r="C58" s="17"/>
      <c r="S58" s="19"/>
    </row>
    <row r="59" spans="1:19" x14ac:dyDescent="0.25">
      <c r="A59" s="18"/>
      <c r="B59" s="18"/>
      <c r="C59" s="17"/>
      <c r="S59" s="19"/>
    </row>
    <row r="60" spans="1:19" x14ac:dyDescent="0.25">
      <c r="A60" s="18"/>
      <c r="B60" s="18"/>
      <c r="C60" s="17"/>
      <c r="S60" s="19"/>
    </row>
    <row r="61" spans="1:19" x14ac:dyDescent="0.25">
      <c r="A61" s="18"/>
      <c r="B61" s="18"/>
      <c r="C61" s="17"/>
      <c r="S61" s="19"/>
    </row>
    <row r="62" spans="1:19" x14ac:dyDescent="0.25">
      <c r="A62" s="18"/>
      <c r="B62" s="18"/>
      <c r="C62" s="17"/>
      <c r="S62" s="19"/>
    </row>
    <row r="63" spans="1:19" x14ac:dyDescent="0.25">
      <c r="A63" s="18"/>
      <c r="B63" s="18"/>
      <c r="C63" s="17"/>
      <c r="S63" s="19"/>
    </row>
    <row r="64" spans="1:19" x14ac:dyDescent="0.25">
      <c r="A64" s="18"/>
      <c r="B64" s="18"/>
      <c r="C64" s="17"/>
      <c r="S64" s="19"/>
    </row>
    <row r="65" spans="1:19" x14ac:dyDescent="0.25">
      <c r="A65" s="18"/>
      <c r="B65" s="18"/>
      <c r="C65" s="17"/>
      <c r="S65" s="19"/>
    </row>
    <row r="66" spans="1:19" x14ac:dyDescent="0.25">
      <c r="A66" s="18"/>
      <c r="B66" s="18"/>
      <c r="C66" s="17"/>
      <c r="S66" s="19"/>
    </row>
    <row r="67" spans="1:19" x14ac:dyDescent="0.25">
      <c r="A67" s="18"/>
      <c r="B67" s="18"/>
      <c r="C67" s="17"/>
      <c r="S67" s="19"/>
    </row>
    <row r="68" spans="1:19" x14ac:dyDescent="0.25">
      <c r="A68" s="18"/>
      <c r="B68" s="18"/>
      <c r="C68" s="17"/>
      <c r="S68" s="19"/>
    </row>
    <row r="69" spans="1:19" x14ac:dyDescent="0.25">
      <c r="A69" s="18"/>
      <c r="B69" s="18"/>
      <c r="C69" s="17"/>
      <c r="S69" s="19"/>
    </row>
    <row r="70" spans="1:19" x14ac:dyDescent="0.25">
      <c r="A70" s="18"/>
      <c r="B70" s="18"/>
      <c r="C70" s="17"/>
      <c r="S70" s="19"/>
    </row>
    <row r="71" spans="1:19" x14ac:dyDescent="0.25">
      <c r="A71" s="18"/>
      <c r="B71" s="18"/>
      <c r="C71" s="17"/>
      <c r="S71" s="19"/>
    </row>
    <row r="72" spans="1:19" x14ac:dyDescent="0.25">
      <c r="A72" s="18"/>
      <c r="B72" s="18"/>
      <c r="C72" s="17"/>
      <c r="S72" s="19"/>
    </row>
    <row r="73" spans="1:19" x14ac:dyDescent="0.25">
      <c r="A73" s="18"/>
      <c r="B73" s="18"/>
      <c r="C73" s="17"/>
      <c r="S73" s="19"/>
    </row>
    <row r="74" spans="1:19" x14ac:dyDescent="0.25">
      <c r="A74" s="18"/>
      <c r="B74" s="18"/>
      <c r="C74" s="17"/>
      <c r="S74" s="19"/>
    </row>
    <row r="75" spans="1:19" x14ac:dyDescent="0.25">
      <c r="A75" s="18"/>
      <c r="B75" s="18"/>
      <c r="C75" s="17"/>
      <c r="S75" s="19"/>
    </row>
    <row r="76" spans="1:19" x14ac:dyDescent="0.25">
      <c r="A76" s="18"/>
      <c r="B76" s="18"/>
      <c r="C76" s="17"/>
      <c r="S76" s="19"/>
    </row>
    <row r="77" spans="1:19" x14ac:dyDescent="0.25">
      <c r="A77" s="18"/>
      <c r="B77" s="18"/>
      <c r="C77" s="17"/>
      <c r="S77" s="19"/>
    </row>
    <row r="78" spans="1:19" x14ac:dyDescent="0.25">
      <c r="A78" s="18"/>
      <c r="B78" s="18"/>
      <c r="C78" s="17"/>
      <c r="S78" s="19"/>
    </row>
    <row r="79" spans="1:19" x14ac:dyDescent="0.25">
      <c r="A79" s="18"/>
      <c r="B79" s="18"/>
      <c r="C79" s="17"/>
      <c r="S79" s="19"/>
    </row>
    <row r="80" spans="1:19" x14ac:dyDescent="0.25">
      <c r="A80" s="18"/>
      <c r="B80" s="18"/>
      <c r="C80" s="17"/>
      <c r="S80" s="19"/>
    </row>
    <row r="81" spans="1:19" x14ac:dyDescent="0.25">
      <c r="A81" s="18"/>
      <c r="B81" s="18"/>
      <c r="C81" s="17"/>
      <c r="S81" s="19"/>
    </row>
    <row r="82" spans="1:19" x14ac:dyDescent="0.25">
      <c r="A82" s="18"/>
      <c r="B82" s="18"/>
      <c r="C82" s="17"/>
      <c r="S82" s="19"/>
    </row>
    <row r="83" spans="1:19" x14ac:dyDescent="0.25">
      <c r="A83" s="18"/>
      <c r="B83" s="18"/>
      <c r="C83" s="17"/>
      <c r="S83" s="19"/>
    </row>
    <row r="84" spans="1:19" x14ac:dyDescent="0.25">
      <c r="A84" s="18"/>
      <c r="B84" s="18"/>
      <c r="C84" s="17"/>
      <c r="S84" s="19"/>
    </row>
    <row r="85" spans="1:19" x14ac:dyDescent="0.25">
      <c r="A85" s="18"/>
      <c r="B85" s="18"/>
      <c r="C85" s="17"/>
      <c r="S85" s="19"/>
    </row>
    <row r="86" spans="1:19" x14ac:dyDescent="0.25">
      <c r="A86" s="18"/>
      <c r="B86" s="18"/>
      <c r="C86" s="17"/>
      <c r="S86" s="19"/>
    </row>
    <row r="87" spans="1:19" x14ac:dyDescent="0.25">
      <c r="A87" s="18"/>
      <c r="B87" s="18"/>
      <c r="C87" s="17"/>
      <c r="S87" s="19"/>
    </row>
    <row r="88" spans="1:19" x14ac:dyDescent="0.25">
      <c r="A88" s="18"/>
      <c r="B88" s="18"/>
      <c r="C88" s="17"/>
      <c r="S88" s="19"/>
    </row>
    <row r="89" spans="1:19" x14ac:dyDescent="0.25">
      <c r="A89" s="18"/>
      <c r="B89" s="18"/>
      <c r="C89" s="17"/>
      <c r="S89" s="19"/>
    </row>
    <row r="90" spans="1:19" x14ac:dyDescent="0.25">
      <c r="A90" s="18"/>
      <c r="B90" s="18"/>
      <c r="C90" s="17"/>
      <c r="S90" s="19"/>
    </row>
    <row r="91" spans="1:19" x14ac:dyDescent="0.25">
      <c r="A91" s="18"/>
      <c r="B91" s="18"/>
      <c r="C91" s="17"/>
      <c r="S91" s="19"/>
    </row>
    <row r="92" spans="1:19" x14ac:dyDescent="0.25">
      <c r="A92" s="18"/>
      <c r="B92" s="18"/>
      <c r="C92" s="17"/>
      <c r="S92" s="19"/>
    </row>
    <row r="93" spans="1:19" x14ac:dyDescent="0.25">
      <c r="A93" s="18"/>
      <c r="B93" s="18"/>
      <c r="C93" s="17"/>
      <c r="S93" s="19"/>
    </row>
    <row r="94" spans="1:19" x14ac:dyDescent="0.25">
      <c r="A94" s="18"/>
      <c r="B94" s="18"/>
      <c r="C94" s="17"/>
      <c r="S94" s="19"/>
    </row>
    <row r="95" spans="1:19" x14ac:dyDescent="0.25">
      <c r="A95" s="18"/>
      <c r="B95" s="18"/>
      <c r="C95" s="17"/>
      <c r="S95" s="19"/>
    </row>
    <row r="96" spans="1:19" x14ac:dyDescent="0.25">
      <c r="A96" s="18"/>
      <c r="B96" s="18"/>
      <c r="C96" s="17"/>
      <c r="S96" s="19"/>
    </row>
    <row r="97" spans="1:19" x14ac:dyDescent="0.25">
      <c r="A97" s="18"/>
      <c r="B97" s="18"/>
      <c r="C97" s="17"/>
      <c r="S97" s="19"/>
    </row>
    <row r="98" spans="1:19" x14ac:dyDescent="0.25">
      <c r="A98" s="18"/>
      <c r="B98" s="18"/>
      <c r="C98" s="17"/>
      <c r="S98" s="19"/>
    </row>
    <row r="99" spans="1:19" x14ac:dyDescent="0.25">
      <c r="A99" s="18"/>
      <c r="B99" s="18"/>
      <c r="C99" s="17"/>
      <c r="S99" s="19"/>
    </row>
    <row r="100" spans="1:19" x14ac:dyDescent="0.25">
      <c r="A100" s="18"/>
      <c r="B100" s="18"/>
      <c r="C100" s="17"/>
      <c r="S100" s="19"/>
    </row>
    <row r="101" spans="1:19" x14ac:dyDescent="0.25">
      <c r="A101" s="18"/>
      <c r="B101" s="18"/>
      <c r="C101" s="17"/>
      <c r="S101" s="19"/>
    </row>
    <row r="102" spans="1:19" x14ac:dyDescent="0.25">
      <c r="A102" s="18"/>
      <c r="B102" s="18"/>
      <c r="C102" s="17"/>
      <c r="S102" s="19"/>
    </row>
    <row r="103" spans="1:19" x14ac:dyDescent="0.25">
      <c r="A103" s="18"/>
      <c r="B103" s="18"/>
      <c r="C103" s="17"/>
      <c r="S103" s="19"/>
    </row>
    <row r="104" spans="1:19" x14ac:dyDescent="0.25">
      <c r="A104" s="18"/>
      <c r="B104" s="18"/>
      <c r="C104" s="17"/>
      <c r="S104" s="19"/>
    </row>
    <row r="105" spans="1:19" x14ac:dyDescent="0.25">
      <c r="A105" s="18"/>
      <c r="B105" s="18"/>
      <c r="C105" s="17"/>
      <c r="S105" s="19"/>
    </row>
    <row r="106" spans="1:19" x14ac:dyDescent="0.25">
      <c r="A106" s="18"/>
      <c r="B106" s="18"/>
      <c r="C106" s="17"/>
      <c r="S106" s="19"/>
    </row>
    <row r="107" spans="1:19" x14ac:dyDescent="0.25">
      <c r="A107" s="18"/>
      <c r="B107" s="18"/>
      <c r="C107" s="17"/>
      <c r="S107" s="19"/>
    </row>
    <row r="108" spans="1:19" x14ac:dyDescent="0.25">
      <c r="A108" s="18"/>
      <c r="B108" s="18"/>
      <c r="C108" s="17"/>
      <c r="S108" s="19"/>
    </row>
    <row r="109" spans="1:19" x14ac:dyDescent="0.25">
      <c r="A109" s="18"/>
      <c r="B109" s="18"/>
      <c r="C109" s="17"/>
      <c r="S109" s="19"/>
    </row>
    <row r="110" spans="1:19" x14ac:dyDescent="0.25">
      <c r="A110" s="18"/>
      <c r="B110" s="18"/>
      <c r="C110" s="17"/>
      <c r="S110" s="19"/>
    </row>
    <row r="111" spans="1:19" x14ac:dyDescent="0.25">
      <c r="A111" s="18"/>
      <c r="B111" s="18"/>
      <c r="C111" s="17"/>
      <c r="S111" s="19"/>
    </row>
    <row r="112" spans="1:19" x14ac:dyDescent="0.25">
      <c r="A112" s="18"/>
      <c r="B112" s="18"/>
      <c r="C112" s="17"/>
      <c r="S112" s="19"/>
    </row>
    <row r="113" spans="1:19" x14ac:dyDescent="0.25">
      <c r="A113" s="18"/>
      <c r="B113" s="18"/>
      <c r="C113" s="17"/>
      <c r="S113" s="19"/>
    </row>
    <row r="114" spans="1:19" x14ac:dyDescent="0.25">
      <c r="A114" s="18"/>
      <c r="B114" s="18"/>
      <c r="C114" s="17"/>
      <c r="S114" s="19"/>
    </row>
    <row r="115" spans="1:19" x14ac:dyDescent="0.25">
      <c r="A115" s="18"/>
      <c r="B115" s="18"/>
      <c r="C115" s="17"/>
      <c r="S115" s="19"/>
    </row>
    <row r="116" spans="1:19" x14ac:dyDescent="0.25">
      <c r="A116" s="18"/>
      <c r="B116" s="18"/>
      <c r="C116" s="17"/>
      <c r="S116" s="19"/>
    </row>
    <row r="117" spans="1:19" x14ac:dyDescent="0.25">
      <c r="A117" s="18"/>
      <c r="B117" s="18"/>
      <c r="C117" s="17"/>
      <c r="S117" s="19"/>
    </row>
    <row r="118" spans="1:19" x14ac:dyDescent="0.25">
      <c r="A118" s="18"/>
      <c r="B118" s="18"/>
      <c r="C118" s="17"/>
      <c r="S118" s="19"/>
    </row>
    <row r="119" spans="1:19" x14ac:dyDescent="0.25">
      <c r="A119" s="18"/>
      <c r="B119" s="18"/>
      <c r="C119" s="17"/>
      <c r="S119" s="19"/>
    </row>
    <row r="120" spans="1:19" x14ac:dyDescent="0.25">
      <c r="A120" s="18"/>
      <c r="B120" s="18"/>
      <c r="C120" s="17"/>
      <c r="S120" s="19"/>
    </row>
    <row r="121" spans="1:19" x14ac:dyDescent="0.25">
      <c r="A121" s="18"/>
      <c r="B121" s="18"/>
      <c r="C121" s="17"/>
      <c r="S121" s="19"/>
    </row>
    <row r="122" spans="1:19" x14ac:dyDescent="0.25">
      <c r="A122" s="18"/>
      <c r="B122" s="18"/>
      <c r="C122" s="17"/>
      <c r="S122" s="19"/>
    </row>
    <row r="123" spans="1:19" x14ac:dyDescent="0.25">
      <c r="A123" s="18"/>
      <c r="B123" s="18"/>
      <c r="C123" s="17"/>
      <c r="S123" s="19"/>
    </row>
    <row r="124" spans="1:19" x14ac:dyDescent="0.25">
      <c r="A124" s="18"/>
      <c r="B124" s="18"/>
      <c r="C124" s="17"/>
      <c r="S124" s="19"/>
    </row>
    <row r="125" spans="1:19" x14ac:dyDescent="0.25">
      <c r="A125" s="18"/>
      <c r="B125" s="18"/>
      <c r="C125" s="17"/>
      <c r="S125" s="19"/>
    </row>
    <row r="126" spans="1:19" x14ac:dyDescent="0.25">
      <c r="A126" s="18"/>
      <c r="B126" s="18"/>
      <c r="C126" s="17"/>
      <c r="S126" s="19"/>
    </row>
    <row r="127" spans="1:19" x14ac:dyDescent="0.25">
      <c r="A127" s="18"/>
      <c r="B127" s="18"/>
      <c r="C127" s="17"/>
      <c r="S127" s="19"/>
    </row>
  </sheetData>
  <pageMargins left="0.7" right="0.7" top="0.75" bottom="0.75" header="0.3" footer="0.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x14:colorNegative rgb="FFC00000"/>
          <x14:colorAxis rgb="FF000000"/>
          <x14:colorMarkers theme="4" tint="-0.499984740745262"/>
          <x14:colorFirst theme="4" tint="0.39997558519241921"/>
          <x14:colorLast theme="4" tint="0.39997558519241921"/>
          <x14:colorHigh theme="4"/>
          <x14:colorLow theme="4"/>
          <x14:sparklines>
            <x14:sparkline>
              <xm:f>'500'!G16:R16</xm:f>
              <xm:sqref>F16</xm:sqref>
            </x14:sparkline>
            <x14:sparkline>
              <xm:f>'500'!G17:R17</xm:f>
              <xm:sqref>F17</xm:sqref>
            </x14:sparkline>
            <x14:sparkline>
              <xm:f>'500'!G18:R18</xm:f>
              <xm:sqref>F18</xm:sqref>
            </x14:sparkline>
            <x14:sparkline>
              <xm:f>'500'!G19:R19</xm:f>
              <xm:sqref>F19</xm:sqref>
            </x14:sparkline>
            <x14:sparkline>
              <xm:f>'500'!G20:R20</xm:f>
              <xm:sqref>F20</xm:sqref>
            </x14:sparkline>
            <x14:sparkline>
              <xm:f>'500'!G21:R21</xm:f>
              <xm:sqref>F21</xm:sqref>
            </x14:sparkline>
            <x14:sparkline>
              <xm:f>'500'!G22:R22</xm:f>
              <xm:sqref>F22</xm:sqref>
            </x14:sparkline>
            <x14:sparkline>
              <xm:f>'500'!G23:R23</xm:f>
              <xm:sqref>F23</xm:sqref>
            </x14:sparkline>
            <x14:sparkline>
              <xm:f>'500'!G24:R24</xm:f>
              <xm:sqref>F24</xm:sqref>
            </x14:sparkline>
            <x14:sparkline>
              <xm:f>'500'!G25:R25</xm:f>
              <xm:sqref>F25</xm:sqref>
            </x14:sparkline>
            <x14:sparkline>
              <xm:f>'500'!G26:R26</xm:f>
              <xm:sqref>F26</xm:sqref>
            </x14:sparkline>
            <x14:sparkline>
              <xm:f>'500'!G27:R27</xm:f>
              <xm:sqref>F27</xm:sqref>
            </x14:sparkline>
            <x14:sparkline>
              <xm:f>'500'!G28:R28</xm:f>
              <xm:sqref>F28</xm:sqref>
            </x14:sparkline>
            <x14:sparkline>
              <xm:f>'500'!G29:R29</xm:f>
              <xm:sqref>F29</xm:sqref>
            </x14:sparkline>
            <x14:sparkline>
              <xm:f>'500'!G30:R30</xm:f>
              <xm:sqref>F30</xm:sqref>
            </x14:sparkline>
            <x14:sparkline>
              <xm:f>'500'!G31:R31</xm:f>
              <xm:sqref>F31</xm:sqref>
            </x14:sparkline>
            <x14:sparkline>
              <xm:f>'500'!G32:R32</xm:f>
              <xm:sqref>F32</xm:sqref>
            </x14:sparkline>
            <x14:sparkline>
              <xm:f>'500'!G33:R33</xm:f>
              <xm:sqref>F33</xm:sqref>
            </x14:sparkline>
            <x14:sparkline>
              <xm:f>'500'!G34:R34</xm:f>
              <xm:sqref>F34</xm:sqref>
            </x14:sparkline>
            <x14:sparkline>
              <xm:f>'500'!G35:R35</xm:f>
              <xm:sqref>F35</xm:sqref>
            </x14:sparkline>
            <x14:sparkline>
              <xm:f>'500'!G36:R36</xm:f>
              <xm:sqref>F36</xm:sqref>
            </x14:sparkline>
            <x14:sparkline>
              <xm:f>'500'!G37:R37</xm:f>
              <xm:sqref>F37</xm:sqref>
            </x14:sparkline>
            <x14:sparkline>
              <xm:f>'500'!G38:R38</xm:f>
              <xm:sqref>F38</xm:sqref>
            </x14:sparkline>
            <x14:sparkline>
              <xm:f>'500'!G39:R39</xm:f>
              <xm:sqref>F39</xm:sqref>
            </x14:sparkline>
            <x14:sparkline>
              <xm:f>'500'!G40:R40</xm:f>
              <xm:sqref>F40</xm:sqref>
            </x14:sparkline>
            <x14:sparkline>
              <xm:f>'500'!G41:R41</xm:f>
              <xm:sqref>F41</xm:sqref>
            </x14:sparkline>
            <x14:sparkline>
              <xm:f>'500'!G42:R42</xm:f>
              <xm:sqref>F42</xm:sqref>
            </x14:sparkline>
            <x14:sparkline>
              <xm:f>'500'!G43:R43</xm:f>
              <xm:sqref>F43</xm:sqref>
            </x14:sparkline>
            <x14:sparkline>
              <xm:f>'500'!G44:R44</xm:f>
              <xm:sqref>F44</xm:sqref>
            </x14:sparkline>
            <x14:sparkline>
              <xm:f>'500'!G45:R45</xm:f>
              <xm:sqref>F45</xm:sqref>
            </x14:sparkline>
            <x14:sparkline>
              <xm:f>'500'!G46:R46</xm:f>
              <xm:sqref>F46</xm:sqref>
            </x14:sparkline>
            <x14:sparkline>
              <xm:f>'500'!G47:R47</xm:f>
              <xm:sqref>F47</xm:sqref>
            </x14:sparkline>
            <x14:sparkline>
              <xm:f>'500'!G48:R48</xm:f>
              <xm:sqref>F48</xm:sqref>
            </x14:sparkline>
            <x14:sparkline>
              <xm:f>'500'!G49:R49</xm:f>
              <xm:sqref>F49</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Read Me</vt:lpstr>
      <vt:lpstr>Options</vt:lpstr>
      <vt:lpstr>Consolidation</vt:lpstr>
      <vt:lpstr>000</vt:lpstr>
      <vt:lpstr>100</vt:lpstr>
      <vt:lpstr>200</vt:lpstr>
      <vt:lpstr>300</vt:lpstr>
      <vt:lpstr>400</vt:lpstr>
      <vt:lpstr>500</vt:lpstr>
      <vt:lpstr>600</vt:lpstr>
      <vt:lpstr>999</vt:lpstr>
      <vt:lpstr>Segment_number</vt:lpstr>
      <vt:lpstr>Separate_sheet</vt:lpstr>
      <vt:lpstr>Year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Income Statement by Segment</dc:title>
  <dc:subject>Jet Reports</dc:subject>
  <dc:creator>Stephen J. Little</dc:creator>
  <dc:description>12 month Income Statement by segments broken into separate sheets for each.</dc:description>
  <cp:lastModifiedBy>Kim R. Duey</cp:lastModifiedBy>
  <dcterms:created xsi:type="dcterms:W3CDTF">2012-01-17T19:53:44Z</dcterms:created>
  <dcterms:modified xsi:type="dcterms:W3CDTF">2018-09-25T15:43:18Z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